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b654adf6a032f7f4/Desktop/"/>
    </mc:Choice>
  </mc:AlternateContent>
  <xr:revisionPtr revIDLastSave="11" documentId="8_{AD9BB9D9-71DE-48F0-8582-6A56DEF79497}" xr6:coauthVersionLast="47" xr6:coauthVersionMax="47" xr10:uidLastSave="{6C4FDBAB-80EC-43F3-AE91-899BF3465CBD}"/>
  <bookViews>
    <workbookView xWindow="23" yWindow="15" windowWidth="19642" windowHeight="12555" activeTab="3" xr2:uid="{00000000-000D-0000-FFFF-FFFF00000000}"/>
  </bookViews>
  <sheets>
    <sheet name="GapFunding&amp;Profit" sheetId="1" r:id="rId1"/>
    <sheet name="q" sheetId="8" r:id="rId2"/>
    <sheet name="Sheet6" sheetId="23" r:id="rId3"/>
    <sheet name="Ferdinand" sheetId="10" r:id="rId4"/>
    <sheet name="Villa LN" sheetId="11" r:id="rId5"/>
    <sheet name="10TH Ave" sheetId="12" r:id="rId6"/>
    <sheet name="d" sheetId="13" r:id="rId7"/>
    <sheet name="e" sheetId="14" r:id="rId8"/>
    <sheet name="c" sheetId="15" r:id="rId9"/>
    <sheet name="Sheet2" sheetId="18" r:id="rId10"/>
    <sheet name="Sheet3" sheetId="19" r:id="rId11"/>
    <sheet name="Sheet5" sheetId="22" r:id="rId12"/>
    <sheet name="Sheet1" sheetId="20" r:id="rId13"/>
    <sheet name="Sheet4" sheetId="21" r:id="rId14"/>
  </sheets>
  <calcPr calcId="191029" iterate="1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0" i="10" l="1"/>
  <c r="D12" i="10"/>
  <c r="D17" i="10"/>
  <c r="D18" i="10"/>
  <c r="D10" i="14"/>
  <c r="D12" i="14"/>
  <c r="D18" i="14"/>
  <c r="D17" i="14"/>
  <c r="D14" i="14"/>
  <c r="D16" i="14"/>
  <c r="D10" i="22"/>
  <c r="D14" i="22"/>
  <c r="D15" i="22"/>
  <c r="D16" i="22"/>
  <c r="D12" i="22"/>
  <c r="D17" i="22"/>
  <c r="D18" i="22"/>
  <c r="D19" i="22"/>
  <c r="D20" i="22"/>
  <c r="D21" i="22"/>
  <c r="D24" i="22"/>
  <c r="D13" i="22"/>
  <c r="D22" i="22"/>
  <c r="D10" i="20"/>
  <c r="D14" i="20"/>
  <c r="D15" i="20"/>
  <c r="D16" i="20"/>
  <c r="D12" i="20"/>
  <c r="D17" i="20"/>
  <c r="D18" i="20"/>
  <c r="D19" i="20"/>
  <c r="D20" i="20"/>
  <c r="D21" i="20"/>
  <c r="D24" i="20"/>
  <c r="D13" i="20"/>
  <c r="D22" i="20"/>
  <c r="D10" i="8"/>
  <c r="D12" i="8"/>
  <c r="D15" i="14"/>
  <c r="D21" i="14"/>
  <c r="D24" i="14"/>
  <c r="D13" i="14"/>
  <c r="D22" i="14"/>
  <c r="D21" i="13"/>
  <c r="D10" i="19"/>
  <c r="D14" i="19"/>
  <c r="D15" i="19"/>
  <c r="D16" i="19"/>
  <c r="D12" i="19"/>
  <c r="D17" i="19"/>
  <c r="D18" i="19"/>
  <c r="D19" i="19"/>
  <c r="D21" i="19"/>
  <c r="D24" i="19"/>
  <c r="D13" i="19"/>
  <c r="D22" i="19"/>
  <c r="D10" i="18"/>
  <c r="D14" i="18"/>
  <c r="D15" i="18"/>
  <c r="D16" i="18"/>
  <c r="D12" i="18"/>
  <c r="D19" i="18"/>
  <c r="D21" i="18"/>
  <c r="D24" i="18"/>
  <c r="D13" i="18"/>
  <c r="D22" i="18"/>
  <c r="D10" i="15"/>
  <c r="D14" i="15"/>
  <c r="D15" i="15"/>
  <c r="D16" i="15"/>
  <c r="D12" i="15"/>
  <c r="D17" i="15"/>
  <c r="D18" i="15"/>
  <c r="D19" i="15"/>
  <c r="D21" i="15"/>
  <c r="D24" i="15"/>
  <c r="D13" i="15"/>
  <c r="D22" i="15"/>
  <c r="D10" i="13"/>
  <c r="D14" i="13"/>
  <c r="D15" i="13"/>
  <c r="D16" i="13"/>
  <c r="D12" i="13"/>
  <c r="D17" i="13"/>
  <c r="D18" i="13"/>
  <c r="D24" i="13"/>
  <c r="D13" i="13"/>
  <c r="D22" i="13"/>
  <c r="D10" i="12"/>
  <c r="D14" i="12"/>
  <c r="D15" i="12"/>
  <c r="D16" i="12"/>
  <c r="D12" i="12"/>
  <c r="D17" i="12"/>
  <c r="D18" i="12"/>
  <c r="D21" i="12"/>
  <c r="D24" i="12"/>
  <c r="D13" i="12"/>
  <c r="D22" i="12"/>
  <c r="D10" i="11"/>
  <c r="D14" i="11"/>
  <c r="D15" i="11"/>
  <c r="D16" i="11"/>
  <c r="D12" i="11"/>
  <c r="D17" i="11"/>
  <c r="D18" i="11"/>
  <c r="D19" i="11"/>
  <c r="D21" i="11"/>
  <c r="D24" i="11"/>
  <c r="D13" i="11"/>
  <c r="D22" i="11"/>
  <c r="D14" i="10"/>
  <c r="D15" i="10"/>
  <c r="D16" i="10"/>
  <c r="D19" i="10"/>
  <c r="D21" i="10"/>
  <c r="D24" i="10"/>
  <c r="D13" i="10"/>
  <c r="D22" i="10"/>
  <c r="D21" i="8"/>
  <c r="D14" i="8"/>
  <c r="D15" i="8"/>
  <c r="D16" i="8"/>
  <c r="D24" i="8"/>
  <c r="D13" i="8"/>
  <c r="D22" i="8"/>
  <c r="D10" i="1"/>
  <c r="D13" i="1"/>
  <c r="D12" i="1"/>
  <c r="D18" i="1"/>
  <c r="D19" i="1"/>
  <c r="D22" i="1"/>
  <c r="D21" i="1"/>
  <c r="D20" i="1"/>
  <c r="D17" i="1"/>
  <c r="D14" i="1"/>
  <c r="D15" i="1"/>
  <c r="D16" i="1"/>
  <c r="D24" i="1"/>
</calcChain>
</file>

<file path=xl/sharedStrings.xml><?xml version="1.0" encoding="utf-8"?>
<sst xmlns="http://schemas.openxmlformats.org/spreadsheetml/2006/main" count="375" uniqueCount="34">
  <si>
    <t>The specifics of the property are listed below.</t>
  </si>
  <si>
    <t>ARV</t>
  </si>
  <si>
    <t>Purchase Price</t>
  </si>
  <si>
    <t>Total Funds Needed</t>
  </si>
  <si>
    <t>Hard Money Loan</t>
  </si>
  <si>
    <t>Personal Funds</t>
  </si>
  <si>
    <t>Private Money Loan %</t>
  </si>
  <si>
    <t>asking price</t>
  </si>
  <si>
    <t>SQ ft</t>
  </si>
  <si>
    <t>of ARV</t>
  </si>
  <si>
    <t>HML Points</t>
  </si>
  <si>
    <r>
      <t>Profit/</t>
    </r>
    <r>
      <rPr>
        <b/>
        <sz val="11"/>
        <color rgb="FFFF0000"/>
        <rFont val="Calibri"/>
        <family val="2"/>
        <scheme val="minor"/>
      </rPr>
      <t>(Loss)</t>
    </r>
  </si>
  <si>
    <t>Taxes</t>
  </si>
  <si>
    <t>Insurance</t>
  </si>
  <si>
    <t>Utilities</t>
  </si>
  <si>
    <t>Put the yearly taxes showing for the property</t>
  </si>
  <si>
    <t>Put the yearly Utilities</t>
  </si>
  <si>
    <t>Put the yearly Insurance here</t>
  </si>
  <si>
    <t>Holding months</t>
  </si>
  <si>
    <t>HML</t>
  </si>
  <si>
    <t>Holding</t>
  </si>
  <si>
    <t>Rehab (50% or less of Purchase Price)</t>
  </si>
  <si>
    <t>Cash Needed Up front</t>
  </si>
  <si>
    <t>20% Down, Points and Closings on Buy</t>
  </si>
  <si>
    <t xml:space="preserve">                                                                                     Auction Fee 5%</t>
  </si>
  <si>
    <t xml:space="preserve">                                       Closing Costs Buy 2.0% of Purchase price</t>
  </si>
  <si>
    <t xml:space="preserve">                                   Paid at sale (Docs, Commissions, etc.) 6.5%</t>
  </si>
  <si>
    <t xml:space="preserve">Closing Costs </t>
  </si>
  <si>
    <t>10% Down, Points and Closings on Buy</t>
  </si>
  <si>
    <t xml:space="preserve">  </t>
  </si>
  <si>
    <t>16608 10TH Ave E Spanaway</t>
  </si>
  <si>
    <t>Sliding Door in Front Bottom</t>
  </si>
  <si>
    <t>Blue House</t>
  </si>
  <si>
    <t xml:space="preserve">10806 Villa Lane SW Lakewood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</si>
</sst>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444444"/>
      <name val="Verdana"/>
      <family val="2"/>
    </font>
    <font>
      <sz val="9"/>
      <color rgb="FF444444"/>
      <name val="Verdana"/>
      <family val="2"/>
    </font>
    <font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4" fontId="0" fillId="0" borderId="0" xfId="1" applyFont="1"/>
    <xf numFmtId="44" fontId="0" fillId="0" borderId="0" xfId="0" applyNumberFormat="1" applyAlignment="1">
      <alignment vertical="center"/>
    </xf>
    <xf numFmtId="44" fontId="3" fillId="0" borderId="0" xfId="1" applyFont="1" applyAlignment="1">
      <alignment vertical="center"/>
    </xf>
    <xf numFmtId="44" fontId="3" fillId="0" borderId="0" xfId="0" applyNumberFormat="1" applyFont="1" applyAlignment="1">
      <alignment vertical="center"/>
    </xf>
    <xf numFmtId="44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/>
    </xf>
    <xf numFmtId="9" fontId="0" fillId="2" borderId="0" xfId="0" applyNumberForma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44" fontId="0" fillId="0" borderId="4" xfId="0" applyNumberForma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44" fontId="0" fillId="0" borderId="6" xfId="0" applyNumberFormat="1" applyBorder="1"/>
    <xf numFmtId="0" fontId="0" fillId="0" borderId="7" xfId="0" applyBorder="1"/>
    <xf numFmtId="44" fontId="0" fillId="3" borderId="7" xfId="1" applyFont="1" applyFill="1" applyBorder="1"/>
    <xf numFmtId="0" fontId="0" fillId="0" borderId="8" xfId="0" applyBorder="1"/>
    <xf numFmtId="44" fontId="1" fillId="0" borderId="0" xfId="1" applyFont="1" applyAlignment="1">
      <alignment vertical="center"/>
    </xf>
    <xf numFmtId="44" fontId="6" fillId="0" borderId="0" xfId="0" applyNumberFormat="1" applyFont="1" applyAlignment="1">
      <alignment vertical="center"/>
    </xf>
    <xf numFmtId="9" fontId="0" fillId="2" borderId="0" xfId="0" applyNumberFormat="1" applyFill="1" applyAlignment="1">
      <alignment horizontal="center"/>
    </xf>
    <xf numFmtId="0" fontId="0" fillId="0" borderId="0" xfId="0" applyAlignment="1">
      <alignment horizontal="right"/>
    </xf>
    <xf numFmtId="0" fontId="0" fillId="2" borderId="0" xfId="2" applyNumberFormat="1" applyFont="1" applyFill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44" fontId="3" fillId="0" borderId="0" xfId="1" applyFont="1" applyAlignment="1">
      <alignment horizontal="center" vertical="center"/>
    </xf>
    <xf numFmtId="44" fontId="0" fillId="0" borderId="0" xfId="0" applyNumberForma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44" fontId="6" fillId="0" borderId="0" xfId="1" applyFont="1"/>
    <xf numFmtId="44" fontId="0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44" fontId="2" fillId="0" borderId="0" xfId="0" applyNumberFormat="1" applyFont="1"/>
    <xf numFmtId="0" fontId="0" fillId="2" borderId="0" xfId="1" applyNumberFormat="1" applyFont="1" applyFill="1" applyAlignment="1">
      <alignment horizontal="center"/>
    </xf>
    <xf numFmtId="164" fontId="0" fillId="2" borderId="0" xfId="0" applyNumberFormat="1" applyFill="1"/>
    <xf numFmtId="9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44" fontId="0" fillId="2" borderId="0" xfId="1" applyFont="1" applyFill="1"/>
    <xf numFmtId="44" fontId="8" fillId="0" borderId="0" xfId="3" applyNumberFormat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44" fontId="6" fillId="2" borderId="0" xfId="1" applyFont="1" applyFill="1"/>
    <xf numFmtId="9" fontId="0" fillId="0" borderId="0" xfId="0" applyNumberFormat="1" applyAlignment="1">
      <alignment horizontal="center"/>
    </xf>
    <xf numFmtId="9" fontId="0" fillId="2" borderId="0" xfId="2" applyNumberFormat="1" applyFont="1" applyFill="1" applyAlignment="1">
      <alignment horizontal="center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imcmone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showRuler="0" workbookViewId="0">
      <selection sqref="A1:G24"/>
    </sheetView>
  </sheetViews>
  <sheetFormatPr defaultColWidth="8.796875" defaultRowHeight="14.25" x14ac:dyDescent="0.45"/>
  <cols>
    <col min="1" max="1" width="47.6640625" bestFit="1" customWidth="1"/>
    <col min="2" max="2" width="11.46484375" bestFit="1" customWidth="1"/>
    <col min="3" max="3" width="42.46484375" bestFit="1" customWidth="1"/>
    <col min="4" max="4" width="16.33203125" bestFit="1" customWidth="1"/>
    <col min="5" max="5" width="6.1328125" customWidth="1"/>
    <col min="6" max="6" width="20.796875" bestFit="1" customWidth="1"/>
    <col min="7" max="7" width="8" bestFit="1" customWidth="1"/>
  </cols>
  <sheetData>
    <row r="1" spans="1:8" x14ac:dyDescent="0.45">
      <c r="F1" s="9"/>
    </row>
    <row r="2" spans="1:8" x14ac:dyDescent="0.45"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599900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350000</v>
      </c>
      <c r="E8" s="3"/>
      <c r="F8" s="30"/>
      <c r="G8" s="3"/>
    </row>
    <row r="9" spans="1:8" x14ac:dyDescent="0.45">
      <c r="A9" s="1"/>
      <c r="C9" s="1" t="s">
        <v>21</v>
      </c>
      <c r="D9" s="47">
        <v>90000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440000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396000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44000</v>
      </c>
      <c r="E13" s="3"/>
      <c r="F13" s="30"/>
    </row>
    <row r="14" spans="1:8" ht="16.5" x14ac:dyDescent="0.75">
      <c r="A14" s="28" t="s">
        <v>15</v>
      </c>
      <c r="B14" s="44">
        <v>7600</v>
      </c>
      <c r="C14" s="9" t="s">
        <v>12</v>
      </c>
      <c r="D14" s="39">
        <f>(B14/12)*E14</f>
        <v>2533.3333333333335</v>
      </c>
      <c r="E14" s="43">
        <v>4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8" x14ac:dyDescent="0.45">
      <c r="A17" s="8" t="s">
        <v>20</v>
      </c>
      <c r="B17" s="12">
        <v>0.12</v>
      </c>
      <c r="C17" s="32" t="s">
        <v>19</v>
      </c>
      <c r="D17" s="25">
        <f>((B17/12*D12)*E17)</f>
        <v>15840</v>
      </c>
      <c r="E17" s="13">
        <v>4</v>
      </c>
      <c r="F17" s="30" t="s">
        <v>18</v>
      </c>
    </row>
    <row r="18" spans="1:8" ht="16.5" x14ac:dyDescent="0.75">
      <c r="A18" s="28" t="s">
        <v>10</v>
      </c>
      <c r="B18" s="29">
        <v>4</v>
      </c>
      <c r="D18" s="39">
        <f>(D12*(B18*1%))</f>
        <v>15840</v>
      </c>
      <c r="F18" s="9"/>
    </row>
    <row r="19" spans="1:8" x14ac:dyDescent="0.45">
      <c r="A19" s="1" t="s">
        <v>25</v>
      </c>
      <c r="B19" s="53">
        <v>0.02</v>
      </c>
      <c r="C19" s="1"/>
      <c r="D19" s="5">
        <f>D8*0.02</f>
        <v>7000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>
        <f>D8*0.05</f>
        <v>17500</v>
      </c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38993.5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66840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ht="14.65" thickBot="1" x14ac:dyDescent="0.5">
      <c r="A24" s="1"/>
      <c r="C24" s="41" t="s">
        <v>11</v>
      </c>
      <c r="D24" s="42">
        <f>D6-(D10+D14+D15+D16+D17+D18+D19+D21)</f>
        <v>77493.166666666686</v>
      </c>
      <c r="E24" s="7"/>
      <c r="F24" s="35"/>
      <c r="G24" s="1"/>
    </row>
    <row r="25" spans="1:8" x14ac:dyDescent="0.45">
      <c r="D25" s="14"/>
      <c r="E25" s="15"/>
      <c r="F25" s="36"/>
      <c r="G25" s="15"/>
      <c r="H25" s="16"/>
    </row>
    <row r="26" spans="1:8" x14ac:dyDescent="0.45">
      <c r="D26" s="17"/>
      <c r="E26" s="18"/>
      <c r="F26" s="37"/>
      <c r="G26" s="19"/>
      <c r="H26" s="20"/>
    </row>
    <row r="27" spans="1:8" x14ac:dyDescent="0.45">
      <c r="D27" s="17"/>
      <c r="E27" s="18"/>
      <c r="F27" s="37"/>
      <c r="G27" s="19"/>
      <c r="H27" s="20"/>
    </row>
    <row r="28" spans="1:8" x14ac:dyDescent="0.45">
      <c r="D28" s="17"/>
      <c r="E28" s="18"/>
      <c r="F28" s="37"/>
      <c r="G28" s="19"/>
      <c r="H28" s="20"/>
    </row>
    <row r="29" spans="1:8" ht="14.65" thickBot="1" x14ac:dyDescent="0.5">
      <c r="D29" s="21"/>
      <c r="E29" s="22"/>
      <c r="F29" s="38"/>
      <c r="G29" s="23"/>
      <c r="H29" s="24"/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6"/>
  <sheetViews>
    <sheetView showRuler="0" zoomScale="90" zoomScaleNormal="90" zoomScalePageLayoutView="90" workbookViewId="0"/>
  </sheetViews>
  <sheetFormatPr defaultColWidth="10.6640625" defaultRowHeight="14.25" x14ac:dyDescent="0.45"/>
  <cols>
    <col min="1" max="1" width="51.6640625" customWidth="1"/>
    <col min="2" max="2" width="11.796875" customWidth="1"/>
    <col min="3" max="3" width="55.1328125" customWidth="1"/>
    <col min="4" max="4" width="12.796875" customWidth="1"/>
    <col min="5" max="5" width="10.33203125" customWidth="1"/>
    <col min="6" max="6" width="19.46484375" customWidth="1"/>
  </cols>
  <sheetData>
    <row r="1" spans="1:7" x14ac:dyDescent="0.45">
      <c r="F1" s="9"/>
    </row>
    <row r="2" spans="1:7" x14ac:dyDescent="0.45">
      <c r="C2" s="1" t="s">
        <v>0</v>
      </c>
      <c r="F2" s="9"/>
    </row>
    <row r="3" spans="1:7" x14ac:dyDescent="0.45">
      <c r="C3" s="50"/>
      <c r="F3" s="9"/>
      <c r="G3" s="1"/>
    </row>
    <row r="4" spans="1:7" x14ac:dyDescent="0.45">
      <c r="C4" s="49"/>
      <c r="F4" s="9"/>
      <c r="G4" s="9"/>
    </row>
    <row r="5" spans="1:7" x14ac:dyDescent="0.45">
      <c r="C5" s="10"/>
      <c r="F5" s="9" t="s">
        <v>7</v>
      </c>
      <c r="G5" s="9" t="s">
        <v>8</v>
      </c>
    </row>
    <row r="6" spans="1:7" x14ac:dyDescent="0.45">
      <c r="A6" s="1"/>
      <c r="C6" s="1" t="s">
        <v>1</v>
      </c>
      <c r="D6" s="47">
        <v>185000</v>
      </c>
      <c r="E6" s="3"/>
      <c r="F6" s="30"/>
      <c r="G6" s="46"/>
    </row>
    <row r="7" spans="1:7" x14ac:dyDescent="0.45">
      <c r="A7" s="1"/>
      <c r="C7" s="1"/>
      <c r="D7" s="3"/>
      <c r="E7" s="3"/>
      <c r="F7" s="30"/>
    </row>
    <row r="8" spans="1:7" x14ac:dyDescent="0.45">
      <c r="A8" s="1"/>
      <c r="C8" s="1" t="s">
        <v>2</v>
      </c>
      <c r="D8" s="47">
        <v>89900</v>
      </c>
      <c r="E8" s="3"/>
      <c r="F8" s="30"/>
      <c r="G8" s="3"/>
    </row>
    <row r="9" spans="1:7" x14ac:dyDescent="0.45">
      <c r="A9" s="1"/>
      <c r="C9" s="1" t="s">
        <v>21</v>
      </c>
      <c r="D9" s="47">
        <v>50000</v>
      </c>
      <c r="E9" s="3"/>
      <c r="F9" s="30"/>
      <c r="G9" s="11"/>
    </row>
    <row r="10" spans="1:7" ht="16.5" x14ac:dyDescent="0.45">
      <c r="C10" s="2" t="s">
        <v>3</v>
      </c>
      <c r="D10" s="26">
        <f>SUM(D8:D9)</f>
        <v>139900</v>
      </c>
      <c r="E10" s="4"/>
      <c r="F10" s="31"/>
      <c r="G10" s="7"/>
    </row>
    <row r="11" spans="1:7" x14ac:dyDescent="0.45">
      <c r="A11" s="8" t="s">
        <v>6</v>
      </c>
      <c r="B11" t="s">
        <v>9</v>
      </c>
      <c r="C11" s="1"/>
      <c r="D11" s="1"/>
      <c r="E11" s="1"/>
      <c r="F11" s="32"/>
    </row>
    <row r="12" spans="1:7" x14ac:dyDescent="0.45">
      <c r="B12" s="27">
        <v>0.9</v>
      </c>
      <c r="C12" s="1" t="s">
        <v>4</v>
      </c>
      <c r="D12" s="40">
        <f>D10*0.9</f>
        <v>125910</v>
      </c>
      <c r="E12" s="6"/>
      <c r="F12" s="48"/>
    </row>
    <row r="13" spans="1:7" ht="16.5" x14ac:dyDescent="0.75">
      <c r="B13" s="52">
        <v>0.1</v>
      </c>
      <c r="C13" s="1" t="s">
        <v>5</v>
      </c>
      <c r="D13" s="51">
        <f>D10*0.1</f>
        <v>13990</v>
      </c>
      <c r="E13" s="3"/>
      <c r="F13" s="30"/>
    </row>
    <row r="14" spans="1:7" ht="16.5" x14ac:dyDescent="0.75">
      <c r="A14" s="28" t="s">
        <v>15</v>
      </c>
      <c r="B14" s="44">
        <v>2055</v>
      </c>
      <c r="C14" s="9" t="s">
        <v>12</v>
      </c>
      <c r="D14" s="39">
        <f>(B14/12)*E14</f>
        <v>685</v>
      </c>
      <c r="E14" s="43">
        <v>4</v>
      </c>
      <c r="F14" s="30" t="s">
        <v>18</v>
      </c>
    </row>
    <row r="15" spans="1:7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7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7" x14ac:dyDescent="0.45">
      <c r="A17" s="8" t="s">
        <v>20</v>
      </c>
      <c r="B17" s="12">
        <v>0.11</v>
      </c>
      <c r="C17" s="32" t="s">
        <v>19</v>
      </c>
      <c r="D17" s="25"/>
      <c r="E17" s="13">
        <v>4</v>
      </c>
      <c r="F17" s="30" t="s">
        <v>18</v>
      </c>
    </row>
    <row r="18" spans="1:7" ht="16.5" x14ac:dyDescent="0.75">
      <c r="A18" s="28" t="s">
        <v>10</v>
      </c>
      <c r="B18" s="29">
        <v>3</v>
      </c>
      <c r="D18" s="39"/>
      <c r="F18" s="9"/>
    </row>
    <row r="19" spans="1:7" x14ac:dyDescent="0.45">
      <c r="A19" s="1" t="s">
        <v>25</v>
      </c>
      <c r="B19" s="53">
        <v>0.02</v>
      </c>
      <c r="C19" s="1"/>
      <c r="D19" s="5">
        <f>D8*0.02</f>
        <v>1798</v>
      </c>
      <c r="E19" s="5"/>
      <c r="F19" s="34"/>
    </row>
    <row r="20" spans="1:7" x14ac:dyDescent="0.45">
      <c r="A20" s="1" t="s">
        <v>24</v>
      </c>
      <c r="B20" s="12">
        <v>0.05</v>
      </c>
      <c r="C20" s="1"/>
      <c r="D20" s="5"/>
      <c r="E20" s="5"/>
      <c r="F20" s="34"/>
    </row>
    <row r="21" spans="1:7" x14ac:dyDescent="0.45">
      <c r="A21" s="1" t="s">
        <v>26</v>
      </c>
      <c r="B21" s="29">
        <v>6.5</v>
      </c>
      <c r="C21" s="1" t="s">
        <v>27</v>
      </c>
      <c r="D21" s="5">
        <f>D6*0.065</f>
        <v>12025</v>
      </c>
      <c r="E21" s="5"/>
      <c r="F21" s="34"/>
    </row>
    <row r="22" spans="1:7" x14ac:dyDescent="0.45">
      <c r="A22" s="8" t="s">
        <v>22</v>
      </c>
      <c r="C22" s="1" t="s">
        <v>23</v>
      </c>
      <c r="D22" s="6">
        <f>D13+D18+D19</f>
        <v>15788</v>
      </c>
      <c r="E22" s="6"/>
      <c r="F22" s="33"/>
    </row>
    <row r="23" spans="1:7" x14ac:dyDescent="0.45">
      <c r="A23" s="1"/>
      <c r="C23" s="1"/>
      <c r="D23" s="5"/>
      <c r="E23" s="5"/>
      <c r="F23" s="34"/>
    </row>
    <row r="24" spans="1:7" x14ac:dyDescent="0.45">
      <c r="A24" s="1"/>
      <c r="C24" s="41" t="s">
        <v>11</v>
      </c>
      <c r="D24" s="42">
        <f>D6-(D10+D14+D15+D16+D17+D18+D19+D20+D21)</f>
        <v>28392</v>
      </c>
      <c r="E24" s="7"/>
      <c r="F24" s="35"/>
      <c r="G24" s="1"/>
    </row>
    <row r="36" spans="6:6" x14ac:dyDescent="0.45">
      <c r="F36" t="s">
        <v>29</v>
      </c>
    </row>
  </sheetData>
  <hyperlinks>
    <hyperlink ref="F12" r:id="rId1" display="IMCMoney.com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4"/>
  <sheetViews>
    <sheetView showRuler="0" topLeftCell="A6" workbookViewId="0">
      <selection activeCell="C15" sqref="C15"/>
    </sheetView>
  </sheetViews>
  <sheetFormatPr defaultColWidth="10.6640625" defaultRowHeight="14.25" x14ac:dyDescent="0.45"/>
  <cols>
    <col min="1" max="1" width="51.6640625" customWidth="1"/>
    <col min="2" max="2" width="11.796875" customWidth="1"/>
    <col min="3" max="3" width="55.1328125" customWidth="1"/>
    <col min="4" max="4" width="12.796875" customWidth="1"/>
    <col min="5" max="5" width="10.33203125" customWidth="1"/>
    <col min="6" max="6" width="19.46484375" customWidth="1"/>
  </cols>
  <sheetData>
    <row r="1" spans="1:7" x14ac:dyDescent="0.45">
      <c r="F1" s="9"/>
    </row>
    <row r="2" spans="1:7" x14ac:dyDescent="0.45">
      <c r="C2" s="1" t="s">
        <v>0</v>
      </c>
      <c r="F2" s="9"/>
    </row>
    <row r="3" spans="1:7" x14ac:dyDescent="0.45">
      <c r="C3" s="50"/>
      <c r="F3" s="9"/>
      <c r="G3" s="1"/>
    </row>
    <row r="4" spans="1:7" x14ac:dyDescent="0.45">
      <c r="C4" s="49"/>
      <c r="F4" s="9"/>
      <c r="G4" s="9"/>
    </row>
    <row r="5" spans="1:7" x14ac:dyDescent="0.45">
      <c r="C5" s="10"/>
      <c r="F5" s="9" t="s">
        <v>7</v>
      </c>
      <c r="G5" s="9" t="s">
        <v>8</v>
      </c>
    </row>
    <row r="6" spans="1:7" x14ac:dyDescent="0.45">
      <c r="A6" s="1"/>
      <c r="C6" s="1" t="s">
        <v>1</v>
      </c>
      <c r="D6" s="47">
        <v>150000</v>
      </c>
      <c r="E6" s="3"/>
      <c r="F6" s="30"/>
      <c r="G6" s="46"/>
    </row>
    <row r="7" spans="1:7" x14ac:dyDescent="0.45">
      <c r="A7" s="1"/>
      <c r="C7" s="1"/>
      <c r="D7" s="3"/>
      <c r="E7" s="3"/>
      <c r="F7" s="30"/>
    </row>
    <row r="8" spans="1:7" x14ac:dyDescent="0.45">
      <c r="A8" s="1"/>
      <c r="C8" s="1" t="s">
        <v>2</v>
      </c>
      <c r="D8" s="47">
        <v>50000</v>
      </c>
      <c r="E8" s="3"/>
      <c r="F8" s="30"/>
      <c r="G8" s="3"/>
    </row>
    <row r="9" spans="1:7" x14ac:dyDescent="0.45">
      <c r="A9" s="1"/>
      <c r="C9" s="1" t="s">
        <v>21</v>
      </c>
      <c r="D9" s="47">
        <v>50000</v>
      </c>
      <c r="E9" s="3"/>
      <c r="F9" s="30"/>
      <c r="G9" s="11"/>
    </row>
    <row r="10" spans="1:7" ht="16.5" x14ac:dyDescent="0.45">
      <c r="C10" s="2" t="s">
        <v>3</v>
      </c>
      <c r="D10" s="26">
        <f>SUM(D8:D9)</f>
        <v>100000</v>
      </c>
      <c r="E10" s="4"/>
      <c r="F10" s="31"/>
      <c r="G10" s="7"/>
    </row>
    <row r="11" spans="1:7" x14ac:dyDescent="0.45">
      <c r="A11" s="8" t="s">
        <v>6</v>
      </c>
      <c r="B11" t="s">
        <v>9</v>
      </c>
      <c r="C11" s="1"/>
      <c r="D11" s="1"/>
      <c r="E11" s="1"/>
      <c r="F11" s="32"/>
    </row>
    <row r="12" spans="1:7" x14ac:dyDescent="0.45">
      <c r="B12" s="27">
        <v>0.9</v>
      </c>
      <c r="C12" s="1" t="s">
        <v>4</v>
      </c>
      <c r="D12" s="40">
        <f>D10*0.9</f>
        <v>90000</v>
      </c>
      <c r="E12" s="6"/>
      <c r="F12" s="48"/>
    </row>
    <row r="13" spans="1:7" ht="16.5" x14ac:dyDescent="0.75">
      <c r="B13" s="52">
        <v>0.1</v>
      </c>
      <c r="C13" s="1" t="s">
        <v>5</v>
      </c>
      <c r="D13" s="51">
        <f>D10*0.1</f>
        <v>10000</v>
      </c>
      <c r="E13" s="3"/>
      <c r="F13" s="30"/>
    </row>
    <row r="14" spans="1:7" ht="16.5" x14ac:dyDescent="0.75">
      <c r="A14" s="28" t="s">
        <v>15</v>
      </c>
      <c r="B14" s="44">
        <v>558</v>
      </c>
      <c r="C14" s="9" t="s">
        <v>12</v>
      </c>
      <c r="D14" s="39">
        <f>(B14/12)*E14</f>
        <v>186</v>
      </c>
      <c r="E14" s="43">
        <v>4</v>
      </c>
      <c r="F14" s="30" t="s">
        <v>18</v>
      </c>
    </row>
    <row r="15" spans="1:7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7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7" x14ac:dyDescent="0.45">
      <c r="A17" s="8" t="s">
        <v>20</v>
      </c>
      <c r="B17" s="12">
        <v>0.11</v>
      </c>
      <c r="C17" s="32" t="s">
        <v>19</v>
      </c>
      <c r="D17" s="25">
        <f>((B17/12*D12)*E17)</f>
        <v>3300</v>
      </c>
      <c r="E17" s="13">
        <v>4</v>
      </c>
      <c r="F17" s="30" t="s">
        <v>18</v>
      </c>
    </row>
    <row r="18" spans="1:7" ht="16.5" x14ac:dyDescent="0.75">
      <c r="A18" s="28" t="s">
        <v>10</v>
      </c>
      <c r="B18" s="29">
        <v>3</v>
      </c>
      <c r="D18" s="39">
        <f>(D12*(B18*1%))</f>
        <v>2700</v>
      </c>
      <c r="F18" s="9"/>
    </row>
    <row r="19" spans="1:7" x14ac:dyDescent="0.45">
      <c r="A19" s="1" t="s">
        <v>25</v>
      </c>
      <c r="B19" s="53">
        <v>0.02</v>
      </c>
      <c r="C19" s="1"/>
      <c r="D19" s="5">
        <f>D8*0.02</f>
        <v>1000</v>
      </c>
      <c r="E19" s="5"/>
      <c r="F19" s="34"/>
    </row>
    <row r="20" spans="1:7" x14ac:dyDescent="0.45">
      <c r="A20" s="1" t="s">
        <v>24</v>
      </c>
      <c r="B20" s="12">
        <v>0.05</v>
      </c>
      <c r="C20" s="1"/>
      <c r="D20" s="5"/>
      <c r="E20" s="5"/>
      <c r="F20" s="34"/>
    </row>
    <row r="21" spans="1:7" x14ac:dyDescent="0.45">
      <c r="A21" s="1" t="s">
        <v>26</v>
      </c>
      <c r="B21" s="29">
        <v>6.5</v>
      </c>
      <c r="C21" s="1" t="s">
        <v>27</v>
      </c>
      <c r="D21" s="5">
        <f>D6*0.065</f>
        <v>9750</v>
      </c>
      <c r="E21" s="5"/>
      <c r="F21" s="34"/>
    </row>
    <row r="22" spans="1:7" x14ac:dyDescent="0.45">
      <c r="A22" s="8" t="s">
        <v>22</v>
      </c>
      <c r="C22" s="1" t="s">
        <v>23</v>
      </c>
      <c r="D22" s="6">
        <f>D13+D18+D19</f>
        <v>13700</v>
      </c>
      <c r="E22" s="6"/>
      <c r="F22" s="33"/>
    </row>
    <row r="23" spans="1:7" x14ac:dyDescent="0.45">
      <c r="A23" s="1"/>
      <c r="C23" s="1"/>
      <c r="D23" s="5"/>
      <c r="E23" s="5"/>
      <c r="F23" s="34"/>
    </row>
    <row r="24" spans="1:7" x14ac:dyDescent="0.45">
      <c r="A24" s="1"/>
      <c r="C24" s="41" t="s">
        <v>11</v>
      </c>
      <c r="D24" s="42">
        <f>D6-(D10+D14+D15+D16+D17+D18+D19+D20+D21)</f>
        <v>30864</v>
      </c>
      <c r="E24" s="7"/>
      <c r="F24" s="35"/>
      <c r="G24" s="1"/>
    </row>
  </sheetData>
  <hyperlinks>
    <hyperlink ref="F12" r:id="rId1" display="IMCMoney.com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showRuler="0" workbookViewId="0">
      <selection activeCell="C24" sqref="C24"/>
    </sheetView>
  </sheetViews>
  <sheetFormatPr defaultColWidth="10.6640625" defaultRowHeight="14.25" x14ac:dyDescent="0.45"/>
  <cols>
    <col min="1" max="1" width="51.6640625" customWidth="1"/>
    <col min="2" max="2" width="11.796875" customWidth="1"/>
    <col min="3" max="3" width="55.1328125" customWidth="1"/>
    <col min="4" max="4" width="12.796875" customWidth="1"/>
    <col min="5" max="5" width="10.33203125" customWidth="1"/>
    <col min="6" max="6" width="19.46484375" customWidth="1"/>
  </cols>
  <sheetData>
    <row r="1" spans="1:6" x14ac:dyDescent="0.45">
      <c r="F1" s="9"/>
    </row>
    <row r="2" spans="1:6" x14ac:dyDescent="0.45">
      <c r="C2" s="1" t="s">
        <v>0</v>
      </c>
      <c r="F2" s="9"/>
    </row>
    <row r="3" spans="1:6" x14ac:dyDescent="0.45">
      <c r="C3" s="50"/>
      <c r="F3" s="9"/>
    </row>
    <row r="4" spans="1:6" x14ac:dyDescent="0.45">
      <c r="C4" s="49"/>
      <c r="F4" s="9"/>
    </row>
    <row r="5" spans="1:6" x14ac:dyDescent="0.45">
      <c r="C5" s="10"/>
      <c r="F5" s="9" t="s">
        <v>7</v>
      </c>
    </row>
    <row r="6" spans="1:6" x14ac:dyDescent="0.45">
      <c r="A6" s="1"/>
      <c r="C6" s="1" t="s">
        <v>1</v>
      </c>
      <c r="D6" s="47">
        <v>599900</v>
      </c>
      <c r="E6" s="3"/>
      <c r="F6" s="30"/>
    </row>
    <row r="7" spans="1:6" x14ac:dyDescent="0.45">
      <c r="A7" s="1"/>
      <c r="C7" s="1"/>
      <c r="D7" s="3"/>
      <c r="E7" s="3"/>
      <c r="F7" s="30"/>
    </row>
    <row r="8" spans="1:6" x14ac:dyDescent="0.45">
      <c r="A8" s="1"/>
      <c r="C8" s="1" t="s">
        <v>2</v>
      </c>
      <c r="D8" s="47">
        <v>165000</v>
      </c>
      <c r="E8" s="3"/>
      <c r="F8" s="30"/>
    </row>
    <row r="9" spans="1:6" x14ac:dyDescent="0.45">
      <c r="A9" s="1"/>
      <c r="C9" s="1" t="s">
        <v>21</v>
      </c>
      <c r="D9" s="47">
        <v>90000</v>
      </c>
      <c r="E9" s="3"/>
      <c r="F9" s="30"/>
    </row>
    <row r="10" spans="1:6" ht="16.5" x14ac:dyDescent="0.45">
      <c r="C10" s="2" t="s">
        <v>3</v>
      </c>
      <c r="D10" s="26">
        <f>SUM(D8:D9)</f>
        <v>255000</v>
      </c>
      <c r="E10" s="4"/>
      <c r="F10" s="31"/>
    </row>
    <row r="11" spans="1:6" x14ac:dyDescent="0.45">
      <c r="A11" s="8" t="s">
        <v>6</v>
      </c>
      <c r="B11" t="s">
        <v>9</v>
      </c>
      <c r="C11" s="1"/>
      <c r="D11" s="1"/>
      <c r="E11" s="1"/>
      <c r="F11" s="32"/>
    </row>
    <row r="12" spans="1:6" x14ac:dyDescent="0.45">
      <c r="B12" s="27">
        <v>0.9</v>
      </c>
      <c r="C12" s="1" t="s">
        <v>4</v>
      </c>
      <c r="D12" s="40">
        <f>D10*0.9</f>
        <v>229500</v>
      </c>
      <c r="E12" s="6"/>
      <c r="F12" s="48"/>
    </row>
    <row r="13" spans="1:6" ht="16.5" x14ac:dyDescent="0.75">
      <c r="B13" s="52">
        <v>0.1</v>
      </c>
      <c r="C13" s="1" t="s">
        <v>5</v>
      </c>
      <c r="D13" s="51">
        <f>D10*0.1</f>
        <v>25500</v>
      </c>
      <c r="E13" s="3"/>
      <c r="F13" s="30"/>
    </row>
    <row r="14" spans="1:6" ht="16.5" x14ac:dyDescent="0.75">
      <c r="A14" s="28" t="s">
        <v>15</v>
      </c>
      <c r="B14" s="44">
        <v>7600</v>
      </c>
      <c r="C14" s="9" t="s">
        <v>12</v>
      </c>
      <c r="D14" s="39">
        <f>(B14/12)*E14</f>
        <v>2533.3333333333335</v>
      </c>
      <c r="E14" s="43">
        <v>4</v>
      </c>
      <c r="F14" s="30" t="s">
        <v>18</v>
      </c>
    </row>
    <row r="15" spans="1:6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6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6" x14ac:dyDescent="0.45">
      <c r="A17" s="8" t="s">
        <v>20</v>
      </c>
      <c r="B17" s="12">
        <v>0.12</v>
      </c>
      <c r="C17" s="32" t="s">
        <v>19</v>
      </c>
      <c r="D17" s="25">
        <f>((B17/12*D12)*E17)</f>
        <v>9180</v>
      </c>
      <c r="E17" s="13">
        <v>4</v>
      </c>
      <c r="F17" s="30" t="s">
        <v>18</v>
      </c>
    </row>
    <row r="18" spans="1:6" ht="16.5" x14ac:dyDescent="0.75">
      <c r="A18" s="28" t="s">
        <v>10</v>
      </c>
      <c r="B18" s="29">
        <v>4</v>
      </c>
      <c r="D18" s="39">
        <f>(D12*(B18*1%))</f>
        <v>9180</v>
      </c>
      <c r="F18" s="9"/>
    </row>
    <row r="19" spans="1:6" x14ac:dyDescent="0.45">
      <c r="A19" s="1" t="s">
        <v>25</v>
      </c>
      <c r="B19" s="53">
        <v>0.02</v>
      </c>
      <c r="C19" s="1"/>
      <c r="D19" s="5">
        <f>D8*0.02</f>
        <v>3300</v>
      </c>
      <c r="E19" s="5"/>
      <c r="F19" s="34"/>
    </row>
    <row r="20" spans="1:6" x14ac:dyDescent="0.45">
      <c r="A20" s="1" t="s">
        <v>24</v>
      </c>
      <c r="B20" s="12">
        <v>0.05</v>
      </c>
      <c r="C20" s="1"/>
      <c r="D20" s="5">
        <f>D8*0.05</f>
        <v>8250</v>
      </c>
      <c r="E20" s="5"/>
      <c r="F20" s="34"/>
    </row>
    <row r="21" spans="1:6" x14ac:dyDescent="0.45">
      <c r="A21" s="1" t="s">
        <v>26</v>
      </c>
      <c r="B21" s="29">
        <v>6.5</v>
      </c>
      <c r="C21" s="1" t="s">
        <v>27</v>
      </c>
      <c r="D21" s="5">
        <f>D6*0.065</f>
        <v>38993.5</v>
      </c>
      <c r="E21" s="5"/>
      <c r="F21" s="34"/>
    </row>
    <row r="22" spans="1:6" x14ac:dyDescent="0.45">
      <c r="A22" s="8" t="s">
        <v>22</v>
      </c>
      <c r="C22" s="1" t="s">
        <v>23</v>
      </c>
      <c r="D22" s="6">
        <f>D13+D18+D19</f>
        <v>37980</v>
      </c>
      <c r="E22" s="6"/>
      <c r="F22" s="33"/>
    </row>
    <row r="23" spans="1:6" x14ac:dyDescent="0.45">
      <c r="A23" s="1"/>
      <c r="C23" s="1"/>
      <c r="D23" s="5"/>
      <c r="E23" s="5"/>
      <c r="F23" s="34"/>
    </row>
    <row r="24" spans="1:6" x14ac:dyDescent="0.45">
      <c r="A24" s="1"/>
      <c r="C24" s="41" t="s">
        <v>11</v>
      </c>
      <c r="D24" s="42">
        <f>D6-(D10+D14+D15+D16+D17+D18+D19+D20+D21)</f>
        <v>271263.16666666663</v>
      </c>
      <c r="E24" s="7"/>
      <c r="F24" s="35"/>
    </row>
  </sheetData>
  <hyperlinks>
    <hyperlink ref="F12" r:id="rId1" display="IMCMoney.com" xr:uid="{00000000-0004-0000-0B00-000000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showRuler="0" workbookViewId="0">
      <selection sqref="A1:F24"/>
    </sheetView>
  </sheetViews>
  <sheetFormatPr defaultColWidth="10.6640625" defaultRowHeight="14.25" x14ac:dyDescent="0.45"/>
  <cols>
    <col min="1" max="1" width="51.6640625" customWidth="1"/>
    <col min="2" max="2" width="11.796875" customWidth="1"/>
    <col min="3" max="3" width="55.1328125" customWidth="1"/>
    <col min="4" max="4" width="12.796875" customWidth="1"/>
    <col min="5" max="5" width="10.33203125" customWidth="1"/>
    <col min="6" max="6" width="19.46484375" customWidth="1"/>
  </cols>
  <sheetData>
    <row r="1" spans="1:6" x14ac:dyDescent="0.45">
      <c r="F1" s="9"/>
    </row>
    <row r="2" spans="1:6" x14ac:dyDescent="0.45">
      <c r="C2" s="1" t="s">
        <v>0</v>
      </c>
      <c r="F2" s="9"/>
    </row>
    <row r="3" spans="1:6" x14ac:dyDescent="0.45">
      <c r="C3" s="50"/>
      <c r="F3" s="9"/>
    </row>
    <row r="4" spans="1:6" x14ac:dyDescent="0.45">
      <c r="C4" s="49"/>
      <c r="F4" s="9"/>
    </row>
    <row r="5" spans="1:6" x14ac:dyDescent="0.45">
      <c r="C5" s="10"/>
      <c r="F5" s="9" t="s">
        <v>7</v>
      </c>
    </row>
    <row r="6" spans="1:6" x14ac:dyDescent="0.45">
      <c r="A6" s="1"/>
      <c r="C6" s="1" t="s">
        <v>1</v>
      </c>
      <c r="D6" s="47">
        <v>599900</v>
      </c>
      <c r="E6" s="3"/>
      <c r="F6" s="30"/>
    </row>
    <row r="7" spans="1:6" x14ac:dyDescent="0.45">
      <c r="A7" s="1"/>
      <c r="C7" s="1"/>
      <c r="D7" s="3"/>
      <c r="E7" s="3"/>
      <c r="F7" s="30"/>
    </row>
    <row r="8" spans="1:6" x14ac:dyDescent="0.45">
      <c r="A8" s="1"/>
      <c r="C8" s="1" t="s">
        <v>2</v>
      </c>
      <c r="D8" s="47">
        <v>165000</v>
      </c>
      <c r="E8" s="3"/>
      <c r="F8" s="30"/>
    </row>
    <row r="9" spans="1:6" x14ac:dyDescent="0.45">
      <c r="A9" s="1"/>
      <c r="C9" s="1" t="s">
        <v>21</v>
      </c>
      <c r="D9" s="47">
        <v>90000</v>
      </c>
      <c r="E9" s="3"/>
      <c r="F9" s="30"/>
    </row>
    <row r="10" spans="1:6" ht="16.5" x14ac:dyDescent="0.45">
      <c r="C10" s="2" t="s">
        <v>3</v>
      </c>
      <c r="D10" s="26">
        <f>SUM(D8:D9)</f>
        <v>255000</v>
      </c>
      <c r="E10" s="4"/>
      <c r="F10" s="31"/>
    </row>
    <row r="11" spans="1:6" x14ac:dyDescent="0.45">
      <c r="A11" s="8" t="s">
        <v>6</v>
      </c>
      <c r="B11" t="s">
        <v>9</v>
      </c>
      <c r="C11" s="1"/>
      <c r="D11" s="1"/>
      <c r="E11" s="1"/>
      <c r="F11" s="32"/>
    </row>
    <row r="12" spans="1:6" x14ac:dyDescent="0.45">
      <c r="B12" s="27">
        <v>0.9</v>
      </c>
      <c r="C12" s="1" t="s">
        <v>4</v>
      </c>
      <c r="D12" s="40">
        <f>D10*0.9</f>
        <v>229500</v>
      </c>
      <c r="E12" s="6"/>
      <c r="F12" s="48"/>
    </row>
    <row r="13" spans="1:6" ht="16.5" x14ac:dyDescent="0.75">
      <c r="B13" s="52">
        <v>0.1</v>
      </c>
      <c r="C13" s="1" t="s">
        <v>5</v>
      </c>
      <c r="D13" s="51">
        <f>D10*0.1</f>
        <v>25500</v>
      </c>
      <c r="E13" s="3"/>
      <c r="F13" s="30"/>
    </row>
    <row r="14" spans="1:6" ht="16.5" x14ac:dyDescent="0.75">
      <c r="A14" s="28" t="s">
        <v>15</v>
      </c>
      <c r="B14" s="44">
        <v>7600</v>
      </c>
      <c r="C14" s="9" t="s">
        <v>12</v>
      </c>
      <c r="D14" s="39">
        <f>(B14/12)*E14</f>
        <v>2533.3333333333335</v>
      </c>
      <c r="E14" s="43">
        <v>4</v>
      </c>
      <c r="F14" s="30" t="s">
        <v>18</v>
      </c>
    </row>
    <row r="15" spans="1:6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6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6" x14ac:dyDescent="0.45">
      <c r="A17" s="8" t="s">
        <v>20</v>
      </c>
      <c r="B17" s="12">
        <v>0.12</v>
      </c>
      <c r="C17" s="32" t="s">
        <v>19</v>
      </c>
      <c r="D17" s="25">
        <f>((B17/12*D12)*E17)</f>
        <v>9180</v>
      </c>
      <c r="E17" s="13">
        <v>4</v>
      </c>
      <c r="F17" s="30" t="s">
        <v>18</v>
      </c>
    </row>
    <row r="18" spans="1:6" ht="16.5" x14ac:dyDescent="0.75">
      <c r="A18" s="28" t="s">
        <v>10</v>
      </c>
      <c r="B18" s="29">
        <v>4</v>
      </c>
      <c r="D18" s="39">
        <f>(D12*(B18*1%))</f>
        <v>9180</v>
      </c>
      <c r="F18" s="9"/>
    </row>
    <row r="19" spans="1:6" x14ac:dyDescent="0.45">
      <c r="A19" s="1" t="s">
        <v>25</v>
      </c>
      <c r="B19" s="53">
        <v>0.02</v>
      </c>
      <c r="C19" s="1"/>
      <c r="D19" s="5">
        <f>D8*0.02</f>
        <v>3300</v>
      </c>
      <c r="E19" s="5"/>
      <c r="F19" s="34"/>
    </row>
    <row r="20" spans="1:6" x14ac:dyDescent="0.45">
      <c r="A20" s="1" t="s">
        <v>24</v>
      </c>
      <c r="B20" s="12">
        <v>0.05</v>
      </c>
      <c r="C20" s="1"/>
      <c r="D20" s="5">
        <f>D8*0.05</f>
        <v>8250</v>
      </c>
      <c r="E20" s="5"/>
      <c r="F20" s="34"/>
    </row>
    <row r="21" spans="1:6" x14ac:dyDescent="0.45">
      <c r="A21" s="1" t="s">
        <v>26</v>
      </c>
      <c r="B21" s="29">
        <v>6.5</v>
      </c>
      <c r="C21" s="1" t="s">
        <v>27</v>
      </c>
      <c r="D21" s="5">
        <f>D6*0.065</f>
        <v>38993.5</v>
      </c>
      <c r="E21" s="5"/>
      <c r="F21" s="34"/>
    </row>
    <row r="22" spans="1:6" x14ac:dyDescent="0.45">
      <c r="A22" s="8" t="s">
        <v>22</v>
      </c>
      <c r="C22" s="1" t="s">
        <v>23</v>
      </c>
      <c r="D22" s="6">
        <f>D13+D18+D19</f>
        <v>37980</v>
      </c>
      <c r="E22" s="6"/>
      <c r="F22" s="33"/>
    </row>
    <row r="23" spans="1:6" x14ac:dyDescent="0.45">
      <c r="A23" s="1"/>
      <c r="C23" s="1"/>
      <c r="D23" s="5"/>
      <c r="E23" s="5"/>
      <c r="F23" s="34"/>
    </row>
    <row r="24" spans="1:6" x14ac:dyDescent="0.45">
      <c r="A24" s="1"/>
      <c r="C24" s="41" t="s">
        <v>11</v>
      </c>
      <c r="D24" s="42">
        <f>D6-(D10+D14+D15+D16+D17+D18+D19+D20+D21)</f>
        <v>271263.16666666663</v>
      </c>
      <c r="E24" s="7"/>
      <c r="F24" s="35"/>
    </row>
  </sheetData>
  <hyperlinks>
    <hyperlink ref="F12" r:id="rId1" display="IMCMoney.com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Ruler="0" workbookViewId="0"/>
  </sheetViews>
  <sheetFormatPr defaultColWidth="10.6640625" defaultRowHeight="14.25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showRuler="0" zoomScale="130" zoomScaleNormal="130" zoomScalePageLayoutView="130" workbookViewId="0">
      <selection activeCell="A3" sqref="A1:A3"/>
    </sheetView>
  </sheetViews>
  <sheetFormatPr defaultColWidth="10.6640625" defaultRowHeight="14.25" x14ac:dyDescent="0.45"/>
  <cols>
    <col min="1" max="1" width="42.33203125" customWidth="1"/>
    <col min="3" max="3" width="30.796875" customWidth="1"/>
    <col min="4" max="4" width="23.6640625" customWidth="1"/>
    <col min="6" max="6" width="14.46484375" customWidth="1"/>
  </cols>
  <sheetData>
    <row r="1" spans="1:8" x14ac:dyDescent="0.45">
      <c r="F1" s="9"/>
    </row>
    <row r="2" spans="1:8" x14ac:dyDescent="0.45"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325000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203000</v>
      </c>
      <c r="E8" s="3"/>
      <c r="F8" s="30"/>
      <c r="G8" s="3"/>
    </row>
    <row r="9" spans="1:8" x14ac:dyDescent="0.45">
      <c r="A9" s="1"/>
      <c r="C9" s="1" t="s">
        <v>21</v>
      </c>
      <c r="D9" s="47">
        <v>65000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268000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241200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26800</v>
      </c>
      <c r="E13" s="3"/>
      <c r="F13" s="30"/>
    </row>
    <row r="14" spans="1:8" ht="16.5" x14ac:dyDescent="0.75">
      <c r="A14" s="28" t="s">
        <v>15</v>
      </c>
      <c r="B14" s="44">
        <v>3542</v>
      </c>
      <c r="C14" s="9" t="s">
        <v>12</v>
      </c>
      <c r="D14" s="39">
        <f>(B14/12)*E14</f>
        <v>1180.6666666666667</v>
      </c>
      <c r="E14" s="43">
        <v>4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1500</v>
      </c>
      <c r="E15" s="43">
        <v>5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1250</v>
      </c>
      <c r="E16" s="43">
        <v>5</v>
      </c>
      <c r="F16" s="30" t="s">
        <v>18</v>
      </c>
    </row>
    <row r="17" spans="1:8" x14ac:dyDescent="0.45">
      <c r="A17" s="8" t="s">
        <v>20</v>
      </c>
      <c r="B17" s="12">
        <v>0.11</v>
      </c>
      <c r="C17" s="32" t="s">
        <v>19</v>
      </c>
      <c r="D17" s="25"/>
      <c r="E17" s="13">
        <v>5</v>
      </c>
      <c r="F17" s="30" t="s">
        <v>18</v>
      </c>
    </row>
    <row r="18" spans="1:8" ht="16.5" x14ac:dyDescent="0.75">
      <c r="A18" s="28" t="s">
        <v>10</v>
      </c>
      <c r="B18" s="29">
        <v>3</v>
      </c>
      <c r="D18" s="39"/>
      <c r="F18" s="9"/>
    </row>
    <row r="19" spans="1:8" x14ac:dyDescent="0.45">
      <c r="A19" s="1" t="s">
        <v>25</v>
      </c>
      <c r="B19" s="53">
        <v>0.02</v>
      </c>
      <c r="C19" s="1"/>
      <c r="D19" s="5">
        <v>1500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21125</v>
      </c>
      <c r="E21" s="5"/>
      <c r="F21" s="34"/>
    </row>
    <row r="22" spans="1:8" x14ac:dyDescent="0.45">
      <c r="A22" s="8" t="s">
        <v>22</v>
      </c>
      <c r="C22" s="1" t="s">
        <v>28</v>
      </c>
      <c r="D22" s="6">
        <f>D13+D18+D19</f>
        <v>28300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30444.333333333314</v>
      </c>
      <c r="E24" s="7"/>
      <c r="F24" s="35"/>
      <c r="G24" s="1"/>
      <c r="H24" s="9"/>
    </row>
    <row r="25" spans="1:8" x14ac:dyDescent="0.45">
      <c r="A25" s="1"/>
      <c r="B25" s="45"/>
      <c r="C25" s="1"/>
      <c r="D25" s="25"/>
      <c r="E25" s="5"/>
      <c r="F25" s="34"/>
    </row>
    <row r="26" spans="1:8" x14ac:dyDescent="0.45">
      <c r="A26" s="1"/>
      <c r="C26" s="1"/>
      <c r="D26" s="5"/>
      <c r="E26" s="5"/>
      <c r="F26" s="34"/>
    </row>
    <row r="27" spans="1:8" ht="14.65" thickBot="1" x14ac:dyDescent="0.5">
      <c r="A27" s="1"/>
      <c r="C27" s="41"/>
      <c r="D27" s="42"/>
      <c r="E27" s="7"/>
      <c r="F27" s="35"/>
      <c r="G27" s="1"/>
    </row>
    <row r="28" spans="1:8" x14ac:dyDescent="0.45">
      <c r="D28" s="14"/>
      <c r="E28" s="15"/>
      <c r="F28" s="36"/>
      <c r="G28" s="15"/>
      <c r="H28" s="16"/>
    </row>
    <row r="29" spans="1:8" x14ac:dyDescent="0.45">
      <c r="D29" s="17"/>
      <c r="E29" s="18"/>
      <c r="F29" s="37"/>
      <c r="G29" s="19"/>
      <c r="H29" s="20"/>
    </row>
    <row r="30" spans="1:8" x14ac:dyDescent="0.45">
      <c r="D30" s="17"/>
      <c r="E30" s="18"/>
      <c r="F30" s="37"/>
      <c r="G30" s="19"/>
      <c r="H30" s="20"/>
    </row>
    <row r="31" spans="1:8" x14ac:dyDescent="0.45">
      <c r="D31" s="17"/>
      <c r="E31" s="18"/>
      <c r="F31" s="37"/>
      <c r="G31" s="19"/>
      <c r="H31" s="20"/>
    </row>
    <row r="32" spans="1:8" ht="14.65" thickBot="1" x14ac:dyDescent="0.5">
      <c r="D32" s="21"/>
      <c r="E32" s="22"/>
      <c r="F32" s="38"/>
      <c r="G32" s="23"/>
      <c r="H32" s="24"/>
    </row>
  </sheetData>
  <hyperlinks>
    <hyperlink ref="F12" r:id="rId1" display="IMCMoney.com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Ruler="0" workbookViewId="0"/>
  </sheetViews>
  <sheetFormatPr defaultColWidth="10.6640625" defaultRowHeight="14.2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abSelected="1" showRuler="0" topLeftCell="B14" zoomScale="163" zoomScaleNormal="130" zoomScalePageLayoutView="130" workbookViewId="0">
      <selection activeCell="D10" sqref="D10"/>
    </sheetView>
  </sheetViews>
  <sheetFormatPr defaultColWidth="10.6640625" defaultRowHeight="14.25" x14ac:dyDescent="0.45"/>
  <cols>
    <col min="1" max="1" width="49.33203125" customWidth="1"/>
    <col min="2" max="2" width="12.46484375" customWidth="1"/>
    <col min="3" max="3" width="45" customWidth="1"/>
    <col min="4" max="4" width="16" customWidth="1"/>
    <col min="5" max="5" width="9.796875" customWidth="1"/>
    <col min="6" max="6" width="20.6640625" customWidth="1"/>
  </cols>
  <sheetData>
    <row r="1" spans="1:8" x14ac:dyDescent="0.45">
      <c r="F1" s="9"/>
    </row>
    <row r="2" spans="1:8" x14ac:dyDescent="0.45"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150000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22500</v>
      </c>
      <c r="E8" s="3"/>
      <c r="F8" s="30"/>
      <c r="G8" s="3"/>
    </row>
    <row r="9" spans="1:8" x14ac:dyDescent="0.45">
      <c r="A9" s="1"/>
      <c r="C9" s="1" t="s">
        <v>21</v>
      </c>
      <c r="D9" s="47">
        <v>40000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62500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56250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6250</v>
      </c>
      <c r="E13" s="3"/>
      <c r="F13" s="30"/>
    </row>
    <row r="14" spans="1:8" ht="16.5" x14ac:dyDescent="0.75">
      <c r="A14" s="28" t="s">
        <v>15</v>
      </c>
      <c r="B14" s="44">
        <v>4500</v>
      </c>
      <c r="C14" s="9" t="s">
        <v>12</v>
      </c>
      <c r="D14" s="39">
        <f>(B14/12)*E14</f>
        <v>1125</v>
      </c>
      <c r="E14" s="43">
        <v>3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900</v>
      </c>
      <c r="E15" s="43">
        <v>3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750</v>
      </c>
      <c r="E16" s="43">
        <v>3</v>
      </c>
      <c r="F16" s="30" t="s">
        <v>18</v>
      </c>
    </row>
    <row r="17" spans="1:8" x14ac:dyDescent="0.45">
      <c r="A17" s="8" t="s">
        <v>20</v>
      </c>
      <c r="B17" s="12">
        <v>0.11</v>
      </c>
      <c r="C17" s="32" t="s">
        <v>19</v>
      </c>
      <c r="D17" s="25">
        <f>((B17/12*D12)*E17)</f>
        <v>1546.875</v>
      </c>
      <c r="E17" s="13">
        <v>3</v>
      </c>
      <c r="F17" s="30" t="s">
        <v>18</v>
      </c>
    </row>
    <row r="18" spans="1:8" ht="16.5" x14ac:dyDescent="0.75">
      <c r="A18" s="28" t="s">
        <v>10</v>
      </c>
      <c r="B18" s="29">
        <v>3</v>
      </c>
      <c r="D18" s="39">
        <f>(D12*(B18*1%))</f>
        <v>1687.5</v>
      </c>
      <c r="F18" s="9"/>
    </row>
    <row r="19" spans="1:8" x14ac:dyDescent="0.45">
      <c r="A19" s="1" t="s">
        <v>25</v>
      </c>
      <c r="B19" s="53">
        <v>0.02</v>
      </c>
      <c r="C19" s="1"/>
      <c r="D19" s="5">
        <f>D8*0.02</f>
        <v>450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9750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8387.5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71290.625</v>
      </c>
      <c r="E24" s="7"/>
      <c r="F24" s="35"/>
      <c r="G24" s="1"/>
      <c r="H24" s="9"/>
    </row>
  </sheetData>
  <hyperlinks>
    <hyperlink ref="F12" r:id="rId1" display="IMCMoney.com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"/>
  <sheetViews>
    <sheetView showRuler="0" zoomScale="140" zoomScaleNormal="140" zoomScalePageLayoutView="140" workbookViewId="0">
      <selection activeCell="A6" sqref="A6"/>
    </sheetView>
  </sheetViews>
  <sheetFormatPr defaultColWidth="10.6640625" defaultRowHeight="14.25" x14ac:dyDescent="0.45"/>
  <cols>
    <col min="1" max="1" width="42.1328125" customWidth="1"/>
    <col min="2" max="2" width="13.1328125" customWidth="1"/>
    <col min="3" max="3" width="44.1328125" customWidth="1"/>
    <col min="4" max="4" width="14.796875" customWidth="1"/>
    <col min="5" max="5" width="10.46484375" customWidth="1"/>
    <col min="6" max="6" width="20.796875" customWidth="1"/>
  </cols>
  <sheetData>
    <row r="1" spans="1:8" x14ac:dyDescent="0.45">
      <c r="A1" t="s">
        <v>33</v>
      </c>
      <c r="F1" s="9"/>
    </row>
    <row r="2" spans="1:8" x14ac:dyDescent="0.45">
      <c r="A2" t="s">
        <v>32</v>
      </c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325000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231000</v>
      </c>
      <c r="E8" s="3"/>
      <c r="F8" s="30"/>
      <c r="G8" s="3"/>
    </row>
    <row r="9" spans="1:8" x14ac:dyDescent="0.45">
      <c r="A9" s="1"/>
      <c r="C9" s="1" t="s">
        <v>21</v>
      </c>
      <c r="D9" s="47">
        <v>35000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266000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239400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26600</v>
      </c>
      <c r="E13" s="3"/>
      <c r="F13" s="30"/>
    </row>
    <row r="14" spans="1:8" ht="16.5" x14ac:dyDescent="0.75">
      <c r="A14" s="28" t="s">
        <v>15</v>
      </c>
      <c r="B14" s="44">
        <v>2568</v>
      </c>
      <c r="C14" s="9" t="s">
        <v>12</v>
      </c>
      <c r="D14" s="39">
        <f>(B14/12)*E14</f>
        <v>856</v>
      </c>
      <c r="E14" s="43">
        <v>4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8" x14ac:dyDescent="0.45">
      <c r="A17" s="8" t="s">
        <v>20</v>
      </c>
      <c r="B17" s="12">
        <v>0.03</v>
      </c>
      <c r="C17" s="32" t="s">
        <v>19</v>
      </c>
      <c r="D17" s="25">
        <f>((B17/12*D12)*E17)</f>
        <v>2394</v>
      </c>
      <c r="E17" s="13">
        <v>4</v>
      </c>
      <c r="F17" s="30" t="s">
        <v>18</v>
      </c>
    </row>
    <row r="18" spans="1:8" ht="16.5" x14ac:dyDescent="0.75">
      <c r="A18" s="28" t="s">
        <v>10</v>
      </c>
      <c r="B18" s="29">
        <v>0</v>
      </c>
      <c r="D18" s="39">
        <f>(D12*(B18*1%))</f>
        <v>0</v>
      </c>
      <c r="F18" s="9"/>
    </row>
    <row r="19" spans="1:8" x14ac:dyDescent="0.45">
      <c r="A19" s="1" t="s">
        <v>25</v>
      </c>
      <c r="B19" s="53">
        <v>0.02</v>
      </c>
      <c r="C19" s="1"/>
      <c r="D19" s="5">
        <f>D8*0.02</f>
        <v>4620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21125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31220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27805</v>
      </c>
      <c r="E24" s="7"/>
      <c r="F24" s="35"/>
      <c r="G24" s="1"/>
      <c r="H24" s="9"/>
    </row>
  </sheetData>
  <hyperlinks>
    <hyperlink ref="F12" r:id="rId1" display="IMCMoney.com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showRuler="0" topLeftCell="A7" zoomScale="140" zoomScaleNormal="140" zoomScalePageLayoutView="140" workbookViewId="0">
      <selection activeCell="D9" sqref="D9"/>
    </sheetView>
  </sheetViews>
  <sheetFormatPr defaultColWidth="10.6640625" defaultRowHeight="14.25" x14ac:dyDescent="0.45"/>
  <cols>
    <col min="1" max="1" width="51" customWidth="1"/>
    <col min="2" max="2" width="13.46484375" customWidth="1"/>
    <col min="3" max="3" width="48" customWidth="1"/>
    <col min="4" max="4" width="14.46484375" customWidth="1"/>
    <col min="5" max="5" width="7.796875" customWidth="1"/>
    <col min="6" max="6" width="14.6640625" customWidth="1"/>
  </cols>
  <sheetData>
    <row r="1" spans="1:8" x14ac:dyDescent="0.45">
      <c r="A1" t="s">
        <v>30</v>
      </c>
      <c r="F1" s="9"/>
    </row>
    <row r="2" spans="1:8" x14ac:dyDescent="0.45">
      <c r="A2" t="s">
        <v>31</v>
      </c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325000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201000</v>
      </c>
      <c r="E8" s="3"/>
      <c r="F8" s="30"/>
      <c r="G8" s="3"/>
    </row>
    <row r="9" spans="1:8" x14ac:dyDescent="0.45">
      <c r="A9" s="1"/>
      <c r="C9" s="1" t="s">
        <v>21</v>
      </c>
      <c r="D9" s="47">
        <v>69000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270000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243000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27000</v>
      </c>
      <c r="E13" s="3"/>
      <c r="F13" s="30"/>
    </row>
    <row r="14" spans="1:8" ht="16.5" x14ac:dyDescent="0.75">
      <c r="A14" s="28" t="s">
        <v>15</v>
      </c>
      <c r="B14" s="44">
        <v>2400</v>
      </c>
      <c r="C14" s="9" t="s">
        <v>12</v>
      </c>
      <c r="D14" s="39">
        <f>(B14/12)*E14</f>
        <v>800</v>
      </c>
      <c r="E14" s="43">
        <v>4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8" x14ac:dyDescent="0.45">
      <c r="A17" s="8" t="s">
        <v>20</v>
      </c>
      <c r="B17" s="12">
        <v>0.02</v>
      </c>
      <c r="C17" s="32" t="s">
        <v>19</v>
      </c>
      <c r="D17" s="25">
        <f>((B17/12*D12)*E17)</f>
        <v>1620</v>
      </c>
      <c r="E17" s="13">
        <v>4</v>
      </c>
      <c r="F17" s="30" t="s">
        <v>18</v>
      </c>
    </row>
    <row r="18" spans="1:8" ht="16.5" x14ac:dyDescent="0.75">
      <c r="A18" s="28" t="s">
        <v>10</v>
      </c>
      <c r="B18" s="29">
        <v>0</v>
      </c>
      <c r="D18" s="39">
        <f>(D12*(B18*1%))</f>
        <v>0</v>
      </c>
      <c r="F18" s="9"/>
    </row>
    <row r="19" spans="1:8" x14ac:dyDescent="0.45">
      <c r="A19" s="1" t="s">
        <v>25</v>
      </c>
      <c r="B19" s="53">
        <v>0.02</v>
      </c>
      <c r="C19" s="1"/>
      <c r="D19" s="5">
        <v>2000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21125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29000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27255</v>
      </c>
      <c r="E24" s="7"/>
      <c r="F24" s="35"/>
      <c r="G24" s="1"/>
      <c r="H24" s="9"/>
    </row>
  </sheetData>
  <hyperlinks>
    <hyperlink ref="F12" r:id="rId1" display="IMCMoney.com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showRuler="0" zoomScale="120" zoomScaleNormal="120" zoomScalePageLayoutView="120" workbookViewId="0">
      <selection activeCell="A8" sqref="A8"/>
    </sheetView>
  </sheetViews>
  <sheetFormatPr defaultColWidth="10.6640625" defaultRowHeight="14.25" x14ac:dyDescent="0.45"/>
  <cols>
    <col min="1" max="1" width="50.1328125" customWidth="1"/>
    <col min="2" max="2" width="12.46484375" customWidth="1"/>
    <col min="3" max="3" width="44.796875" customWidth="1"/>
    <col min="4" max="4" width="14" customWidth="1"/>
    <col min="5" max="5" width="9.1328125" customWidth="1"/>
    <col min="6" max="6" width="16.1328125" customWidth="1"/>
  </cols>
  <sheetData>
    <row r="1" spans="1:8" x14ac:dyDescent="0.45">
      <c r="F1" s="9"/>
    </row>
    <row r="2" spans="1:8" x14ac:dyDescent="0.45"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350000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205000</v>
      </c>
      <c r="E8" s="3"/>
      <c r="F8" s="30"/>
      <c r="G8" s="3"/>
    </row>
    <row r="9" spans="1:8" x14ac:dyDescent="0.45">
      <c r="A9" s="1"/>
      <c r="C9" s="1" t="s">
        <v>21</v>
      </c>
      <c r="D9" s="47">
        <v>60000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265000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238500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26500</v>
      </c>
      <c r="E13" s="3"/>
      <c r="F13" s="30"/>
    </row>
    <row r="14" spans="1:8" ht="16.5" x14ac:dyDescent="0.75">
      <c r="A14" s="28" t="s">
        <v>15</v>
      </c>
      <c r="B14" s="44">
        <v>3400</v>
      </c>
      <c r="C14" s="9" t="s">
        <v>12</v>
      </c>
      <c r="D14" s="39">
        <f>(B14/12)*E14</f>
        <v>1133.3333333333333</v>
      </c>
      <c r="E14" s="43">
        <v>4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8" x14ac:dyDescent="0.45">
      <c r="A17" s="8" t="s">
        <v>20</v>
      </c>
      <c r="B17" s="12">
        <v>0.11</v>
      </c>
      <c r="C17" s="32" t="s">
        <v>19</v>
      </c>
      <c r="D17" s="25">
        <f>((B17/12*D12)*E17)</f>
        <v>8745</v>
      </c>
      <c r="E17" s="13">
        <v>4</v>
      </c>
      <c r="F17" s="30" t="s">
        <v>18</v>
      </c>
    </row>
    <row r="18" spans="1:8" ht="16.5" x14ac:dyDescent="0.75">
      <c r="A18" s="28" t="s">
        <v>10</v>
      </c>
      <c r="B18" s="29">
        <v>3</v>
      </c>
      <c r="D18" s="39">
        <f>(D12*(B18*1%))</f>
        <v>7155</v>
      </c>
      <c r="F18" s="9"/>
    </row>
    <row r="19" spans="1:8" x14ac:dyDescent="0.45">
      <c r="A19" s="1" t="s">
        <v>25</v>
      </c>
      <c r="B19" s="53">
        <v>0.02</v>
      </c>
      <c r="C19" s="1"/>
      <c r="D19" s="5">
        <v>4100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22750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37755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38916.666666666686</v>
      </c>
      <c r="E24" s="7"/>
      <c r="F24" s="35"/>
      <c r="G24" s="1"/>
      <c r="H24" s="9"/>
    </row>
  </sheetData>
  <hyperlinks>
    <hyperlink ref="F12" r:id="rId1" display="IMCMoney.com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4"/>
  <sheetViews>
    <sheetView showRuler="0" workbookViewId="0">
      <selection activeCell="E21" sqref="E21"/>
    </sheetView>
  </sheetViews>
  <sheetFormatPr defaultColWidth="10.6640625" defaultRowHeight="14.25" x14ac:dyDescent="0.45"/>
  <cols>
    <col min="1" max="1" width="52" customWidth="1"/>
    <col min="2" max="2" width="11.6640625" customWidth="1"/>
    <col min="3" max="3" width="45.796875" customWidth="1"/>
    <col min="4" max="4" width="16.1328125" customWidth="1"/>
    <col min="5" max="5" width="9.1328125" customWidth="1"/>
    <col min="6" max="6" width="19.1328125" customWidth="1"/>
  </cols>
  <sheetData>
    <row r="1" spans="1:8" x14ac:dyDescent="0.45">
      <c r="F1" s="9"/>
    </row>
    <row r="2" spans="1:8" x14ac:dyDescent="0.45"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350000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175000</v>
      </c>
      <c r="E8" s="3"/>
      <c r="F8" s="30"/>
      <c r="G8" s="3"/>
    </row>
    <row r="9" spans="1:8" x14ac:dyDescent="0.45">
      <c r="A9" s="1"/>
      <c r="C9" s="1" t="s">
        <v>21</v>
      </c>
      <c r="D9" s="47">
        <v>104000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279000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251100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27900</v>
      </c>
      <c r="E13" s="3"/>
      <c r="F13" s="30"/>
    </row>
    <row r="14" spans="1:8" ht="16.5" x14ac:dyDescent="0.75">
      <c r="A14" s="28" t="s">
        <v>15</v>
      </c>
      <c r="B14" s="44">
        <v>2500</v>
      </c>
      <c r="C14" s="9" t="s">
        <v>12</v>
      </c>
      <c r="D14" s="39">
        <f>(B14/12)*E14</f>
        <v>1250</v>
      </c>
      <c r="E14" s="43">
        <v>6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1800</v>
      </c>
      <c r="E15" s="43">
        <v>6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1500</v>
      </c>
      <c r="E16" s="43">
        <v>6</v>
      </c>
      <c r="F16" s="30" t="s">
        <v>18</v>
      </c>
    </row>
    <row r="17" spans="1:8" x14ac:dyDescent="0.45">
      <c r="A17" s="8" t="s">
        <v>20</v>
      </c>
      <c r="B17" s="12">
        <v>0.11</v>
      </c>
      <c r="C17" s="32" t="s">
        <v>19</v>
      </c>
      <c r="D17" s="25">
        <f>((B17/12*D12)*E17)</f>
        <v>13810.5</v>
      </c>
      <c r="E17" s="13">
        <v>6</v>
      </c>
      <c r="F17" s="30" t="s">
        <v>18</v>
      </c>
    </row>
    <row r="18" spans="1:8" ht="16.5" x14ac:dyDescent="0.75">
      <c r="A18" s="28" t="s">
        <v>10</v>
      </c>
      <c r="B18" s="29">
        <v>3</v>
      </c>
      <c r="D18" s="39">
        <f>(D12*(B18*1%))</f>
        <v>7533</v>
      </c>
      <c r="F18" s="9"/>
    </row>
    <row r="19" spans="1:8" x14ac:dyDescent="0.45">
      <c r="A19" s="1" t="s">
        <v>25</v>
      </c>
      <c r="B19" s="53">
        <v>0.02</v>
      </c>
      <c r="C19" s="1"/>
      <c r="D19" s="5">
        <v>788</v>
      </c>
      <c r="E19" s="5"/>
      <c r="F19" s="34"/>
    </row>
    <row r="20" spans="1:8" x14ac:dyDescent="0.45">
      <c r="A20" s="1" t="s">
        <v>24</v>
      </c>
      <c r="B20" s="12">
        <v>0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22750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36221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21568.5</v>
      </c>
      <c r="E24" s="7"/>
      <c r="F24" s="35"/>
      <c r="G24" s="1"/>
      <c r="H24" s="9"/>
    </row>
  </sheetData>
  <hyperlinks>
    <hyperlink ref="F12" r:id="rId1" display="IMCMoney.com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4"/>
  <sheetViews>
    <sheetView showRuler="0" workbookViewId="0">
      <selection activeCell="D30" sqref="D30"/>
    </sheetView>
  </sheetViews>
  <sheetFormatPr defaultColWidth="10.6640625" defaultRowHeight="14.25" x14ac:dyDescent="0.45"/>
  <cols>
    <col min="1" max="1" width="51" customWidth="1"/>
    <col min="2" max="2" width="11.46484375" customWidth="1"/>
    <col min="3" max="3" width="48.1328125" customWidth="1"/>
    <col min="4" max="4" width="15.1328125" customWidth="1"/>
    <col min="5" max="5" width="10.1328125" customWidth="1"/>
    <col min="6" max="6" width="19" customWidth="1"/>
  </cols>
  <sheetData>
    <row r="1" spans="1:8" x14ac:dyDescent="0.45">
      <c r="F1" s="9"/>
    </row>
    <row r="2" spans="1:8" x14ac:dyDescent="0.45">
      <c r="C2" s="1" t="s">
        <v>0</v>
      </c>
      <c r="F2" s="9"/>
    </row>
    <row r="3" spans="1:8" x14ac:dyDescent="0.45">
      <c r="C3" s="50"/>
      <c r="F3" s="9"/>
      <c r="G3" s="1"/>
    </row>
    <row r="4" spans="1:8" x14ac:dyDescent="0.45">
      <c r="C4" s="49"/>
      <c r="F4" s="9"/>
      <c r="G4" s="9"/>
    </row>
    <row r="5" spans="1:8" x14ac:dyDescent="0.45">
      <c r="C5" s="10"/>
      <c r="F5" s="9" t="s">
        <v>7</v>
      </c>
      <c r="G5" s="9" t="s">
        <v>8</v>
      </c>
    </row>
    <row r="6" spans="1:8" x14ac:dyDescent="0.45">
      <c r="A6" s="1"/>
      <c r="C6" s="1" t="s">
        <v>1</v>
      </c>
      <c r="D6" s="47">
        <v>145000</v>
      </c>
      <c r="E6" s="3"/>
      <c r="F6" s="30"/>
      <c r="G6" s="46"/>
      <c r="H6" s="3"/>
    </row>
    <row r="7" spans="1:8" x14ac:dyDescent="0.45">
      <c r="A7" s="1"/>
      <c r="C7" s="1"/>
      <c r="D7" s="3"/>
      <c r="E7" s="3"/>
      <c r="F7" s="30"/>
    </row>
    <row r="8" spans="1:8" x14ac:dyDescent="0.45">
      <c r="A8" s="1"/>
      <c r="C8" s="1" t="s">
        <v>2</v>
      </c>
      <c r="D8" s="47">
        <v>80000</v>
      </c>
      <c r="E8" s="3"/>
      <c r="F8" s="30"/>
      <c r="G8" s="3"/>
    </row>
    <row r="9" spans="1:8" x14ac:dyDescent="0.45">
      <c r="A9" s="1"/>
      <c r="C9" s="1" t="s">
        <v>21</v>
      </c>
      <c r="D9" s="47">
        <v>25000</v>
      </c>
      <c r="E9" s="3"/>
      <c r="F9" s="30"/>
      <c r="G9" s="11"/>
    </row>
    <row r="10" spans="1:8" ht="16.5" x14ac:dyDescent="0.45">
      <c r="C10" s="2" t="s">
        <v>3</v>
      </c>
      <c r="D10" s="26">
        <f>SUM(D8:D9)</f>
        <v>105000</v>
      </c>
      <c r="E10" s="4"/>
      <c r="F10" s="31"/>
      <c r="G10" s="7"/>
    </row>
    <row r="11" spans="1:8" x14ac:dyDescent="0.45">
      <c r="A11" s="8" t="s">
        <v>6</v>
      </c>
      <c r="B11" t="s">
        <v>9</v>
      </c>
      <c r="C11" s="1"/>
      <c r="D11" s="1"/>
      <c r="E11" s="1"/>
      <c r="F11" s="32"/>
    </row>
    <row r="12" spans="1:8" x14ac:dyDescent="0.45">
      <c r="B12" s="27">
        <v>0.9</v>
      </c>
      <c r="C12" s="1" t="s">
        <v>4</v>
      </c>
      <c r="D12" s="40">
        <f>D10*0.9</f>
        <v>94500</v>
      </c>
      <c r="E12" s="6"/>
      <c r="F12" s="48"/>
    </row>
    <row r="13" spans="1:8" ht="16.5" x14ac:dyDescent="0.75">
      <c r="B13" s="52">
        <v>0.1</v>
      </c>
      <c r="C13" s="1" t="s">
        <v>5</v>
      </c>
      <c r="D13" s="51">
        <f>D10*0.1</f>
        <v>10500</v>
      </c>
      <c r="E13" s="3"/>
      <c r="F13" s="30"/>
    </row>
    <row r="14" spans="1:8" ht="16.5" x14ac:dyDescent="0.75">
      <c r="A14" s="28" t="s">
        <v>15</v>
      </c>
      <c r="B14" s="44">
        <v>1610</v>
      </c>
      <c r="C14" s="9" t="s">
        <v>12</v>
      </c>
      <c r="D14" s="39">
        <f>(B14/12)*E14</f>
        <v>536.66666666666663</v>
      </c>
      <c r="E14" s="43">
        <v>4</v>
      </c>
      <c r="F14" s="30" t="s">
        <v>18</v>
      </c>
    </row>
    <row r="15" spans="1:8" ht="16.5" x14ac:dyDescent="0.75">
      <c r="A15" s="28" t="s">
        <v>16</v>
      </c>
      <c r="B15" s="44">
        <v>3600</v>
      </c>
      <c r="C15" s="9" t="s">
        <v>14</v>
      </c>
      <c r="D15" s="39">
        <f t="shared" ref="D15:D16" si="0">(B15/12)*E15</f>
        <v>1200</v>
      </c>
      <c r="E15" s="43">
        <v>4</v>
      </c>
      <c r="F15" s="30" t="s">
        <v>18</v>
      </c>
    </row>
    <row r="16" spans="1:8" ht="16.5" x14ac:dyDescent="0.75">
      <c r="A16" s="28" t="s">
        <v>17</v>
      </c>
      <c r="B16" s="44">
        <v>3000</v>
      </c>
      <c r="C16" s="9" t="s">
        <v>13</v>
      </c>
      <c r="D16" s="39">
        <f t="shared" si="0"/>
        <v>1000</v>
      </c>
      <c r="E16" s="43">
        <v>4</v>
      </c>
      <c r="F16" s="30" t="s">
        <v>18</v>
      </c>
    </row>
    <row r="17" spans="1:8" x14ac:dyDescent="0.45">
      <c r="A17" s="8" t="s">
        <v>20</v>
      </c>
      <c r="B17" s="12">
        <v>0.11</v>
      </c>
      <c r="C17" s="32" t="s">
        <v>19</v>
      </c>
      <c r="D17" s="25">
        <f>((B17/12*D12)*E17)</f>
        <v>3465</v>
      </c>
      <c r="E17" s="13">
        <v>4</v>
      </c>
      <c r="F17" s="30" t="s">
        <v>18</v>
      </c>
    </row>
    <row r="18" spans="1:8" ht="16.5" x14ac:dyDescent="0.75">
      <c r="A18" s="28" t="s">
        <v>10</v>
      </c>
      <c r="B18" s="29">
        <v>3</v>
      </c>
      <c r="D18" s="39">
        <f>(D12*(B18*1%))</f>
        <v>2835</v>
      </c>
      <c r="F18" s="9"/>
    </row>
    <row r="19" spans="1:8" x14ac:dyDescent="0.45">
      <c r="A19" s="1" t="s">
        <v>25</v>
      </c>
      <c r="B19" s="53">
        <v>0.02</v>
      </c>
      <c r="C19" s="1"/>
      <c r="D19" s="5">
        <f>D8*0.02</f>
        <v>1600</v>
      </c>
      <c r="E19" s="5"/>
      <c r="F19" s="34"/>
    </row>
    <row r="20" spans="1:8" x14ac:dyDescent="0.45">
      <c r="A20" s="1" t="s">
        <v>24</v>
      </c>
      <c r="B20" s="12">
        <v>0.05</v>
      </c>
      <c r="C20" s="1"/>
      <c r="D20" s="5"/>
      <c r="E20" s="5"/>
      <c r="F20" s="34"/>
    </row>
    <row r="21" spans="1:8" x14ac:dyDescent="0.45">
      <c r="A21" s="1" t="s">
        <v>26</v>
      </c>
      <c r="B21" s="29">
        <v>6.5</v>
      </c>
      <c r="C21" s="1" t="s">
        <v>27</v>
      </c>
      <c r="D21" s="5">
        <f>D6*0.065</f>
        <v>9425</v>
      </c>
      <c r="E21" s="5"/>
      <c r="F21" s="34"/>
    </row>
    <row r="22" spans="1:8" x14ac:dyDescent="0.45">
      <c r="A22" s="8" t="s">
        <v>22</v>
      </c>
      <c r="C22" s="1" t="s">
        <v>23</v>
      </c>
      <c r="D22" s="6">
        <f>D13+D18+D19</f>
        <v>14935</v>
      </c>
      <c r="E22" s="6"/>
      <c r="F22" s="33"/>
    </row>
    <row r="23" spans="1:8" x14ac:dyDescent="0.45">
      <c r="A23" s="1"/>
      <c r="C23" s="1"/>
      <c r="D23" s="5"/>
      <c r="E23" s="5"/>
      <c r="F23" s="34"/>
    </row>
    <row r="24" spans="1:8" x14ac:dyDescent="0.45">
      <c r="A24" s="1"/>
      <c r="C24" s="41" t="s">
        <v>11</v>
      </c>
      <c r="D24" s="42">
        <f>D6-(D10+D14+D15+D16+D17+D18+D19+D20+D21)</f>
        <v>19938.333333333328</v>
      </c>
      <c r="E24" s="7"/>
      <c r="F24" s="35"/>
      <c r="G24" s="1"/>
      <c r="H24" s="9"/>
    </row>
  </sheetData>
  <hyperlinks>
    <hyperlink ref="F12" r:id="rId1" display="IMCMoney.com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GapFunding&amp;Profit</vt:lpstr>
      <vt:lpstr>q</vt:lpstr>
      <vt:lpstr>Sheet6</vt:lpstr>
      <vt:lpstr>Ferdinand</vt:lpstr>
      <vt:lpstr>Villa LN</vt:lpstr>
      <vt:lpstr>10TH Ave</vt:lpstr>
      <vt:lpstr>d</vt:lpstr>
      <vt:lpstr>e</vt:lpstr>
      <vt:lpstr>c</vt:lpstr>
      <vt:lpstr>Sheet2</vt:lpstr>
      <vt:lpstr>Sheet3</vt:lpstr>
      <vt:lpstr>Sheet5</vt:lpstr>
      <vt:lpstr>Sheet1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</dc:creator>
  <cp:lastModifiedBy>ERIC Blackwell</cp:lastModifiedBy>
  <cp:lastPrinted>2017-02-07T18:55:02Z</cp:lastPrinted>
  <dcterms:created xsi:type="dcterms:W3CDTF">2017-02-02T16:23:20Z</dcterms:created>
  <dcterms:modified xsi:type="dcterms:W3CDTF">2021-10-29T18:54:04Z</dcterms:modified>
</cp:coreProperties>
</file>