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kylertolman/Desktop/iCloud/Presentations/Tax Lien Code/Foundation Classes/"/>
    </mc:Choice>
  </mc:AlternateContent>
  <xr:revisionPtr revIDLastSave="0" documentId="13_ncr:1_{E030A238-D5C2-4844-8372-1131A3876D07}" xr6:coauthVersionLast="47" xr6:coauthVersionMax="47" xr10:uidLastSave="{00000000-0000-0000-0000-000000000000}"/>
  <bookViews>
    <workbookView xWindow="0" yWindow="500" windowWidth="28800" windowHeight="17500" activeTab="2" xr2:uid="{00000000-000D-0000-FFFF-FFFF00000000}"/>
  </bookViews>
  <sheets>
    <sheet name="Private MAO" sheetId="1" r:id="rId1"/>
    <sheet name="Copy of Private MAO" sheetId="2" r:id="rId2"/>
    <sheet name="Simple MAO" sheetId="5" r:id="rId3"/>
    <sheet name="Copy of Simple MAO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6" l="1"/>
  <c r="C15" i="6"/>
  <c r="C14" i="6"/>
  <c r="C13" i="6"/>
  <c r="B5" i="6" s="1"/>
  <c r="C12" i="6"/>
  <c r="C16" i="5"/>
  <c r="C15" i="5"/>
  <c r="C14" i="5"/>
  <c r="C13" i="5"/>
  <c r="C12" i="5"/>
  <c r="C24" i="2"/>
  <c r="F23" i="2"/>
  <c r="C23" i="2"/>
  <c r="C22" i="2"/>
  <c r="C21" i="2"/>
  <c r="C20" i="2"/>
  <c r="F19" i="2"/>
  <c r="C19" i="2"/>
  <c r="F18" i="2"/>
  <c r="C18" i="2"/>
  <c r="F26" i="2" s="1"/>
  <c r="F17" i="2"/>
  <c r="I16" i="2"/>
  <c r="F16" i="2"/>
  <c r="F14" i="2" s="1"/>
  <c r="C16" i="2"/>
  <c r="F25" i="2" s="1"/>
  <c r="C15" i="2"/>
  <c r="F24" i="2" s="1"/>
  <c r="C14" i="2"/>
  <c r="B5" i="2" s="1"/>
  <c r="C13" i="2"/>
  <c r="B9" i="2" s="1"/>
  <c r="B7" i="2" s="1"/>
  <c r="B8" i="2" s="1"/>
  <c r="F12" i="2"/>
  <c r="C12" i="2"/>
  <c r="B26" i="2" s="1"/>
  <c r="F27" i="2" s="1"/>
  <c r="F11" i="2"/>
  <c r="C11" i="2"/>
  <c r="F10" i="2"/>
  <c r="F9" i="2"/>
  <c r="F8" i="2"/>
  <c r="F7" i="2"/>
  <c r="F5" i="2" s="1"/>
  <c r="F26" i="1"/>
  <c r="C24" i="1"/>
  <c r="F23" i="1"/>
  <c r="C23" i="1"/>
  <c r="C22" i="1"/>
  <c r="C21" i="1"/>
  <c r="F19" i="1" s="1"/>
  <c r="C20" i="1"/>
  <c r="C19" i="1"/>
  <c r="F18" i="1"/>
  <c r="C18" i="1"/>
  <c r="B25" i="1" s="1"/>
  <c r="F17" i="1"/>
  <c r="I16" i="1"/>
  <c r="F16" i="1"/>
  <c r="C16" i="1"/>
  <c r="F25" i="1" s="1"/>
  <c r="C15" i="1"/>
  <c r="F24" i="1" s="1"/>
  <c r="C14" i="1"/>
  <c r="B5" i="1" s="1"/>
  <c r="C13" i="1"/>
  <c r="B9" i="1" s="1"/>
  <c r="B7" i="1" s="1"/>
  <c r="B8" i="1" s="1"/>
  <c r="F12" i="1"/>
  <c r="C12" i="1"/>
  <c r="B26" i="1" s="1"/>
  <c r="F27" i="1" s="1"/>
  <c r="F11" i="1"/>
  <c r="C11" i="1"/>
  <c r="F10" i="1"/>
  <c r="F9" i="1"/>
  <c r="F8" i="1"/>
  <c r="F5" i="1" s="1"/>
  <c r="F7" i="1"/>
  <c r="B5" i="5" l="1"/>
  <c r="F21" i="2"/>
  <c r="F14" i="1"/>
  <c r="F21" i="1"/>
  <c r="B27" i="2"/>
  <c r="B27" i="1"/>
  <c r="B25" i="2"/>
</calcChain>
</file>

<file path=xl/sharedStrings.xml><?xml version="1.0" encoding="utf-8"?>
<sst xmlns="http://schemas.openxmlformats.org/spreadsheetml/2006/main" count="122" uniqueCount="58">
  <si>
    <t>Cash Needed To Begin</t>
  </si>
  <si>
    <t xml:space="preserve">Risk Tolerance = </t>
  </si>
  <si>
    <t>Down Pymt</t>
  </si>
  <si>
    <t>Risk Tolerance / Mo =</t>
  </si>
  <si>
    <t>HML Pts</t>
  </si>
  <si>
    <t xml:space="preserve">Total Costs (before gap costs) = </t>
  </si>
  <si>
    <t>Aq Close Cost</t>
  </si>
  <si>
    <t>ARV</t>
  </si>
  <si>
    <t>Raw Numbers</t>
  </si>
  <si>
    <t>Insurance</t>
  </si>
  <si>
    <t>Rehab Cost+Buffer</t>
  </si>
  <si>
    <t>Utilities</t>
  </si>
  <si>
    <t>Est Purchase Price</t>
  </si>
  <si>
    <t>HOA per Mo</t>
  </si>
  <si>
    <t>Down Paymt</t>
  </si>
  <si>
    <t>Min Risk Tolerance %age</t>
  </si>
  <si>
    <t>Loan Needed Before Sale</t>
  </si>
  <si>
    <t>Sq Ft</t>
  </si>
  <si>
    <t>Sell Close Cost %</t>
  </si>
  <si>
    <t>Rehab Cost / sqft</t>
  </si>
  <si>
    <t>Realtor %age</t>
  </si>
  <si>
    <t>Total Rehab Cost</t>
  </si>
  <si>
    <t># of Months Held</t>
  </si>
  <si>
    <t>Interest</t>
  </si>
  <si>
    <t>Annual Taxes</t>
  </si>
  <si>
    <t>Rehab + Buffer</t>
  </si>
  <si>
    <t>*Might need to include cost of marketing / staging / etc.</t>
  </si>
  <si>
    <t xml:space="preserve">HOA </t>
  </si>
  <si>
    <t>Utilities per Mo</t>
  </si>
  <si>
    <t>Need to fix this...</t>
  </si>
  <si>
    <t>Cash Received At Close</t>
  </si>
  <si>
    <t>Lender Pts</t>
  </si>
  <si>
    <t>Lender Int %age</t>
  </si>
  <si>
    <t>Sale Price</t>
  </si>
  <si>
    <t>Aq Close Cost %</t>
  </si>
  <si>
    <t>Sale Close Costs</t>
  </si>
  <si>
    <t xml:space="preserve">Transaction Costs = </t>
  </si>
  <si>
    <t xml:space="preserve">HML Borrowed = </t>
  </si>
  <si>
    <t>Property Taxes</t>
  </si>
  <si>
    <t xml:space="preserve">Total Cash Needed = </t>
  </si>
  <si>
    <t>Pay Back Loans</t>
  </si>
  <si>
    <t>air bnb or rental</t>
  </si>
  <si>
    <t>add in sqft bed ba</t>
  </si>
  <si>
    <t>HML Int %age</t>
  </si>
  <si>
    <t xml:space="preserve">Please enjoy the spreadsheet to evaluate rehab and resell opportunities.  Nothing in this spreadsheet guarantees an offer or a deal.  The calculations are not certified nor are the results guaranteed.  </t>
  </si>
  <si>
    <t>This sheet may not be edited - to insert your own numbers please go to the second tab in this sheet</t>
  </si>
  <si>
    <t>ONLY change the numbers in the Yellow Boxes</t>
  </si>
  <si>
    <t>Rehab Cost</t>
  </si>
  <si>
    <t>This is a simplified MAB Calculator</t>
  </si>
  <si>
    <t>MAB must be less than Est Purchase Price in B12</t>
  </si>
  <si>
    <t xml:space="preserve">Maximum Allowable Bid/Offer = </t>
  </si>
  <si>
    <t>Holding Cost</t>
  </si>
  <si>
    <t>Purchase Cost</t>
  </si>
  <si>
    <t>Sales Cost</t>
  </si>
  <si>
    <t>Minimum Acceptable Profit</t>
  </si>
  <si>
    <t>Fudge Factor</t>
  </si>
  <si>
    <t>Wholesale</t>
  </si>
  <si>
    <t>This Sheet Can't Be Edited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</si>
</sst>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4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i/>
      <sz val="12"/>
      <color rgb="FFFF0000"/>
      <name val="Arial"/>
      <family val="2"/>
    </font>
    <font>
      <b/>
      <sz val="12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FF"/>
      <name val="Arial"/>
      <family val="2"/>
    </font>
    <font>
      <b/>
      <sz val="10"/>
      <color rgb="FFFFFFFF"/>
      <name val="Arial"/>
      <family val="2"/>
    </font>
    <font>
      <sz val="10"/>
      <color rgb="FF0000FF"/>
      <name val="Arial"/>
      <family val="2"/>
    </font>
    <font>
      <b/>
      <sz val="10"/>
      <name val="Arial"/>
      <family val="2"/>
    </font>
    <font>
      <sz val="10"/>
      <color rgb="FF741B47"/>
      <name val="Arial"/>
      <family val="2"/>
    </font>
    <font>
      <sz val="10"/>
      <color rgb="FF134F5C"/>
      <name val="Arial"/>
      <family val="2"/>
    </font>
    <font>
      <sz val="10"/>
      <color rgb="FFB45F06"/>
      <name val="Arial"/>
      <family val="2"/>
    </font>
    <font>
      <b/>
      <u/>
      <sz val="10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0000FF"/>
        <bgColor rgb="FF0000FF"/>
      </patternFill>
    </fill>
    <fill>
      <patternFill patternType="solid">
        <fgColor rgb="FFFF9900"/>
        <bgColor rgb="FFFF9900"/>
      </patternFill>
    </fill>
    <fill>
      <patternFill patternType="solid">
        <fgColor rgb="FFF9CB9C"/>
        <bgColor rgb="FFF9CB9C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FF0000"/>
        <bgColor rgb="FFFF0000"/>
      </patternFill>
    </fill>
    <fill>
      <patternFill patternType="solid">
        <fgColor rgb="FF00FF00"/>
        <bgColor rgb="FF00FF00"/>
      </patternFill>
    </fill>
    <fill>
      <patternFill patternType="solid">
        <fgColor rgb="FFB6D7A8"/>
        <bgColor rgb="FFB6D7A8"/>
      </patternFill>
    </fill>
    <fill>
      <patternFill patternType="solid">
        <fgColor theme="4"/>
        <bgColor rgb="FF0000FF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rgb="FFFFFF00"/>
      </patternFill>
    </fill>
    <fill>
      <patternFill patternType="solid">
        <fgColor rgb="FFFFFF00"/>
        <bgColor rgb="FFFFFF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2" fillId="0" borderId="0" xfId="0" applyFont="1" applyAlignment="1"/>
    <xf numFmtId="0" fontId="2" fillId="3" borderId="0" xfId="0" applyFont="1" applyFill="1"/>
    <xf numFmtId="0" fontId="2" fillId="3" borderId="0" xfId="0" applyFont="1" applyFill="1" applyAlignment="1"/>
    <xf numFmtId="0" fontId="7" fillId="3" borderId="0" xfId="0" applyFont="1" applyFill="1" applyAlignment="1"/>
    <xf numFmtId="165" fontId="7" fillId="3" borderId="0" xfId="0" applyNumberFormat="1" applyFont="1" applyFill="1" applyAlignment="1">
      <alignment horizontal="right"/>
    </xf>
    <xf numFmtId="0" fontId="2" fillId="7" borderId="0" xfId="0" applyFont="1" applyFill="1" applyAlignment="1"/>
    <xf numFmtId="165" fontId="8" fillId="7" borderId="0" xfId="0" applyNumberFormat="1" applyFont="1" applyFill="1" applyAlignment="1">
      <alignment horizontal="right"/>
    </xf>
    <xf numFmtId="0" fontId="2" fillId="0" borderId="0" xfId="0" applyFont="1" applyAlignment="1"/>
    <xf numFmtId="0" fontId="8" fillId="0" borderId="0" xfId="0" applyFont="1" applyAlignment="1"/>
    <xf numFmtId="164" fontId="8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5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right"/>
    </xf>
    <xf numFmtId="165" fontId="8" fillId="0" borderId="0" xfId="0" applyNumberFormat="1" applyFont="1" applyAlignment="1">
      <alignment horizontal="right"/>
    </xf>
    <xf numFmtId="0" fontId="2" fillId="2" borderId="0" xfId="0" applyFont="1" applyFill="1" applyAlignment="1"/>
    <xf numFmtId="0" fontId="2" fillId="4" borderId="0" xfId="0" applyFont="1" applyFill="1" applyAlignment="1">
      <alignment horizontal="right"/>
    </xf>
    <xf numFmtId="0" fontId="2" fillId="9" borderId="0" xfId="0" applyFont="1" applyFill="1" applyAlignment="1"/>
    <xf numFmtId="165" fontId="8" fillId="9" borderId="0" xfId="0" applyNumberFormat="1" applyFont="1" applyFill="1" applyAlignment="1">
      <alignment horizontal="right"/>
    </xf>
    <xf numFmtId="0" fontId="8" fillId="0" borderId="0" xfId="0" applyFont="1" applyAlignment="1">
      <alignment horizontal="right"/>
    </xf>
    <xf numFmtId="0" fontId="2" fillId="0" borderId="1" xfId="0" applyFont="1" applyBorder="1" applyAlignment="1"/>
    <xf numFmtId="0" fontId="2" fillId="0" borderId="1" xfId="0" applyFont="1" applyBorder="1" applyAlignment="1"/>
    <xf numFmtId="0" fontId="2" fillId="10" borderId="0" xfId="0" applyFont="1" applyFill="1" applyAlignment="1"/>
    <xf numFmtId="0" fontId="2" fillId="2" borderId="0" xfId="0" applyFont="1" applyFill="1" applyAlignment="1">
      <alignment horizontal="right"/>
    </xf>
    <xf numFmtId="0" fontId="2" fillId="12" borderId="0" xfId="0" applyFont="1" applyFill="1" applyAlignment="1"/>
    <xf numFmtId="165" fontId="8" fillId="12" borderId="0" xfId="0" applyNumberFormat="1" applyFont="1" applyFill="1" applyAlignment="1">
      <alignment horizontal="right"/>
    </xf>
    <xf numFmtId="0" fontId="10" fillId="0" borderId="0" xfId="0" applyFont="1" applyAlignment="1"/>
    <xf numFmtId="165" fontId="10" fillId="0" borderId="0" xfId="0" applyNumberFormat="1" applyFont="1" applyAlignment="1"/>
    <xf numFmtId="0" fontId="11" fillId="0" borderId="0" xfId="0" applyFont="1" applyAlignment="1"/>
    <xf numFmtId="165" fontId="11" fillId="0" borderId="0" xfId="0" applyNumberFormat="1" applyFont="1" applyAlignment="1">
      <alignment horizontal="right"/>
    </xf>
    <xf numFmtId="0" fontId="12" fillId="0" borderId="0" xfId="0" applyFont="1" applyAlignment="1"/>
    <xf numFmtId="165" fontId="12" fillId="0" borderId="0" xfId="0" applyNumberFormat="1" applyFont="1" applyAlignment="1">
      <alignment horizontal="right"/>
    </xf>
    <xf numFmtId="165" fontId="2" fillId="3" borderId="0" xfId="0" applyNumberFormat="1" applyFont="1" applyFill="1" applyAlignment="1"/>
    <xf numFmtId="9" fontId="2" fillId="3" borderId="0" xfId="0" applyNumberFormat="1" applyFont="1" applyFill="1" applyAlignment="1"/>
    <xf numFmtId="9" fontId="2" fillId="2" borderId="0" xfId="0" applyNumberFormat="1" applyFont="1" applyFill="1" applyAlignment="1"/>
    <xf numFmtId="0" fontId="1" fillId="8" borderId="0" xfId="0" applyFont="1" applyFill="1" applyAlignment="1">
      <alignment horizontal="center" wrapText="1"/>
    </xf>
    <xf numFmtId="0" fontId="0" fillId="0" borderId="0" xfId="0" applyFont="1" applyAlignment="1"/>
    <xf numFmtId="165" fontId="6" fillId="8" borderId="0" xfId="0" applyNumberFormat="1" applyFont="1" applyFill="1" applyAlignment="1">
      <alignment horizontal="center"/>
    </xf>
    <xf numFmtId="0" fontId="9" fillId="11" borderId="0" xfId="0" applyFont="1" applyFill="1" applyAlignment="1">
      <alignment horizontal="center" wrapText="1"/>
    </xf>
    <xf numFmtId="165" fontId="6" fillId="11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 wrapText="1"/>
    </xf>
    <xf numFmtId="164" fontId="4" fillId="5" borderId="0" xfId="0" applyNumberFormat="1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1" fillId="6" borderId="0" xfId="0" applyFont="1" applyFill="1" applyAlignment="1">
      <alignment horizontal="center" wrapText="1"/>
    </xf>
    <xf numFmtId="165" fontId="6" fillId="6" borderId="0" xfId="0" applyNumberFormat="1" applyFont="1" applyFill="1" applyAlignment="1">
      <alignment horizontal="center"/>
    </xf>
    <xf numFmtId="0" fontId="1" fillId="2" borderId="0" xfId="0" applyFont="1" applyFill="1" applyAlignment="1">
      <alignment vertical="center" wrapText="1"/>
    </xf>
    <xf numFmtId="0" fontId="0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13" borderId="0" xfId="0" applyFont="1" applyFill="1" applyAlignment="1">
      <alignment horizontal="center" wrapText="1"/>
    </xf>
    <xf numFmtId="0" fontId="0" fillId="14" borderId="0" xfId="0" applyFont="1" applyFill="1" applyAlignment="1"/>
    <xf numFmtId="165" fontId="2" fillId="15" borderId="0" xfId="0" applyNumberFormat="1" applyFont="1" applyFill="1" applyAlignment="1">
      <alignment horizontal="right"/>
    </xf>
    <xf numFmtId="165" fontId="4" fillId="13" borderId="0" xfId="0" applyNumberFormat="1" applyFont="1" applyFill="1" applyAlignment="1">
      <alignment horizont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2" fillId="4" borderId="1" xfId="0" applyNumberFormat="1" applyFont="1" applyFill="1" applyBorder="1" applyAlignment="1">
      <alignment horizontal="right"/>
    </xf>
    <xf numFmtId="9" fontId="2" fillId="16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0"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4"/>
  <sheetViews>
    <sheetView zoomScale="130" zoomScaleNormal="130" workbookViewId="0">
      <selection activeCell="H7" sqref="H7"/>
    </sheetView>
  </sheetViews>
  <sheetFormatPr baseColWidth="10" defaultColWidth="14.5" defaultRowHeight="15.75" customHeight="1" x14ac:dyDescent="0.15"/>
  <cols>
    <col min="1" max="1" width="27" customWidth="1"/>
  </cols>
  <sheetData>
    <row r="1" spans="1:26" ht="15.75" customHeight="1" x14ac:dyDescent="0.15">
      <c r="A1" s="50" t="s">
        <v>44</v>
      </c>
      <c r="B1" s="51"/>
      <c r="C1" s="51"/>
      <c r="D1" s="51"/>
      <c r="E1" s="51"/>
      <c r="F1" s="51"/>
      <c r="G1" s="5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15">
      <c r="A2" s="51"/>
      <c r="B2" s="51"/>
      <c r="C2" s="51"/>
      <c r="D2" s="51"/>
      <c r="E2" s="51"/>
      <c r="F2" s="51"/>
      <c r="G2" s="5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15">
      <c r="A3" s="51"/>
      <c r="B3" s="51"/>
      <c r="C3" s="51"/>
      <c r="D3" s="51"/>
      <c r="E3" s="51"/>
      <c r="F3" s="51"/>
      <c r="G3" s="5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49" t="s">
        <v>45</v>
      </c>
      <c r="B4" s="49"/>
      <c r="C4" s="49"/>
      <c r="D4" s="49"/>
      <c r="E4" s="49"/>
      <c r="F4" s="49"/>
      <c r="G4" s="4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15">
      <c r="A5" s="42" t="s">
        <v>50</v>
      </c>
      <c r="B5" s="43">
        <f>B10-C14-C11-C15-C16-C18-C19-C20-C21-C22-C23-C24</f>
        <v>78362.5</v>
      </c>
      <c r="C5" s="44" t="s">
        <v>49</v>
      </c>
      <c r="D5" s="3"/>
      <c r="E5" s="45" t="s">
        <v>0</v>
      </c>
      <c r="F5" s="46">
        <f>SUM(F7:F12)</f>
        <v>4825</v>
      </c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15">
      <c r="A6" s="37"/>
      <c r="B6" s="37"/>
      <c r="C6" s="37"/>
      <c r="D6" s="3"/>
      <c r="E6" s="37"/>
      <c r="F6" s="37"/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15">
      <c r="A7" s="4" t="s">
        <v>1</v>
      </c>
      <c r="B7" s="5">
        <f>(B10-B9)</f>
        <v>20362.5</v>
      </c>
      <c r="C7" s="37"/>
      <c r="D7" s="3"/>
      <c r="E7" s="6" t="s">
        <v>2</v>
      </c>
      <c r="F7" s="7">
        <f>B13</f>
        <v>0</v>
      </c>
      <c r="G7" s="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15">
      <c r="A8" s="4" t="s">
        <v>3</v>
      </c>
      <c r="B8" s="5">
        <f>B7/B17</f>
        <v>3393.75</v>
      </c>
      <c r="C8" s="1"/>
      <c r="D8" s="3"/>
      <c r="E8" s="6" t="s">
        <v>4</v>
      </c>
      <c r="F8" s="7">
        <f>((B12-B13)+B11)*B22/100</f>
        <v>0</v>
      </c>
      <c r="G8" s="3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15">
      <c r="A9" s="9" t="s">
        <v>5</v>
      </c>
      <c r="B9" s="10">
        <f>SUM(C11:C24)-C13-C14</f>
        <v>159637.5</v>
      </c>
      <c r="C9" s="1"/>
      <c r="D9" s="3"/>
      <c r="E9" s="6" t="s">
        <v>6</v>
      </c>
      <c r="F9" s="7">
        <f>B12*B24/100</f>
        <v>3400</v>
      </c>
      <c r="G9" s="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15">
      <c r="A10" s="11" t="s">
        <v>7</v>
      </c>
      <c r="B10" s="12">
        <v>180000</v>
      </c>
      <c r="C10" s="13" t="s">
        <v>8</v>
      </c>
      <c r="D10" s="3"/>
      <c r="E10" s="6" t="s">
        <v>9</v>
      </c>
      <c r="F10" s="7">
        <f t="shared" ref="F10:F12" si="0">B19</f>
        <v>1125</v>
      </c>
      <c r="G10" s="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15">
      <c r="A11" s="14" t="s">
        <v>10</v>
      </c>
      <c r="B11" s="12">
        <v>47500</v>
      </c>
      <c r="C11" s="15">
        <f t="shared" ref="C11:C13" si="1">B11</f>
        <v>47500</v>
      </c>
      <c r="D11" s="3"/>
      <c r="E11" s="6" t="s">
        <v>11</v>
      </c>
      <c r="F11" s="7">
        <f t="shared" si="0"/>
        <v>300</v>
      </c>
      <c r="G11" s="3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15">
      <c r="A12" s="14" t="s">
        <v>12</v>
      </c>
      <c r="B12" s="12">
        <v>85000</v>
      </c>
      <c r="C12" s="15">
        <f t="shared" si="1"/>
        <v>85000</v>
      </c>
      <c r="D12" s="3"/>
      <c r="E12" s="6" t="s">
        <v>13</v>
      </c>
      <c r="F12" s="7">
        <f t="shared" si="0"/>
        <v>0</v>
      </c>
      <c r="G12" s="3"/>
      <c r="H12" s="1"/>
      <c r="I12" s="1"/>
      <c r="J12" s="1"/>
      <c r="K12" s="1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15">
      <c r="A13" s="14" t="s">
        <v>14</v>
      </c>
      <c r="B13" s="12">
        <v>0</v>
      </c>
      <c r="C13" s="15">
        <f t="shared" si="1"/>
        <v>0</v>
      </c>
      <c r="D13" s="3"/>
      <c r="E13" s="16"/>
      <c r="F13" s="1"/>
      <c r="G13" s="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15">
      <c r="A14" s="14" t="s">
        <v>15</v>
      </c>
      <c r="B14" s="17">
        <v>15</v>
      </c>
      <c r="C14" s="15">
        <f>B10*B14/100</f>
        <v>27000</v>
      </c>
      <c r="D14" s="3"/>
      <c r="E14" s="36" t="s">
        <v>16</v>
      </c>
      <c r="F14" s="38">
        <f>SUM(F16:F19)</f>
        <v>54525</v>
      </c>
      <c r="G14" s="3"/>
      <c r="H14" s="1" t="s">
        <v>17</v>
      </c>
      <c r="I14" s="17">
        <v>1300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15">
      <c r="A15" s="14" t="s">
        <v>18</v>
      </c>
      <c r="B15" s="17">
        <v>2</v>
      </c>
      <c r="C15" s="15">
        <f>B10*B15/100</f>
        <v>3600</v>
      </c>
      <c r="D15" s="3"/>
      <c r="E15" s="37"/>
      <c r="F15" s="37"/>
      <c r="G15" s="3"/>
      <c r="H15" s="1" t="s">
        <v>19</v>
      </c>
      <c r="I15" s="17">
        <v>25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15">
      <c r="A16" s="14" t="s">
        <v>20</v>
      </c>
      <c r="B16" s="17">
        <v>4.5</v>
      </c>
      <c r="C16" s="15">
        <f>B10*B16/100</f>
        <v>8100</v>
      </c>
      <c r="D16" s="3"/>
      <c r="E16" s="18" t="s">
        <v>11</v>
      </c>
      <c r="F16" s="19">
        <f>B20*(B17-1)</f>
        <v>1500</v>
      </c>
      <c r="G16" s="3"/>
      <c r="H16" s="1" t="s">
        <v>21</v>
      </c>
      <c r="I16" s="20">
        <f>I14*I15</f>
        <v>32500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15">
      <c r="A17" s="14" t="s">
        <v>22</v>
      </c>
      <c r="B17" s="17">
        <v>6</v>
      </c>
      <c r="C17" s="20">
        <v>0</v>
      </c>
      <c r="D17" s="3"/>
      <c r="E17" s="18" t="s">
        <v>23</v>
      </c>
      <c r="F17" s="19">
        <f>(B12-B13)*(B23/100)*(B17/12)</f>
        <v>5525</v>
      </c>
      <c r="G17" s="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15">
      <c r="A18" s="14" t="s">
        <v>24</v>
      </c>
      <c r="B18" s="12">
        <v>1000</v>
      </c>
      <c r="C18" s="15">
        <f>B18*B17/12</f>
        <v>500</v>
      </c>
      <c r="D18" s="3"/>
      <c r="E18" s="18" t="s">
        <v>25</v>
      </c>
      <c r="F18" s="19">
        <f>B11</f>
        <v>47500</v>
      </c>
      <c r="G18" s="3"/>
      <c r="H18" s="21" t="s">
        <v>26</v>
      </c>
      <c r="I18" s="22"/>
      <c r="J18" s="2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15">
      <c r="A19" s="14" t="s">
        <v>9</v>
      </c>
      <c r="B19" s="12">
        <v>1125</v>
      </c>
      <c r="C19" s="15">
        <f>B19</f>
        <v>1125</v>
      </c>
      <c r="D19" s="3"/>
      <c r="E19" s="18" t="s">
        <v>27</v>
      </c>
      <c r="F19" s="19">
        <f>C21-F12</f>
        <v>0</v>
      </c>
      <c r="G19" s="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15">
      <c r="A20" s="14" t="s">
        <v>28</v>
      </c>
      <c r="B20" s="12">
        <v>300</v>
      </c>
      <c r="C20" s="15">
        <f>B20*B17</f>
        <v>1800</v>
      </c>
      <c r="D20" s="3"/>
      <c r="E20" s="1"/>
      <c r="F20" s="1"/>
      <c r="G20" s="3"/>
      <c r="H20" s="23" t="s">
        <v>29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15">
      <c r="A21" s="14" t="s">
        <v>13</v>
      </c>
      <c r="B21" s="12">
        <v>0</v>
      </c>
      <c r="C21" s="15">
        <f>B21*B17</f>
        <v>0</v>
      </c>
      <c r="D21" s="3"/>
      <c r="E21" s="39" t="s">
        <v>30</v>
      </c>
      <c r="F21" s="40">
        <f>F23-F24-F25-F26-F27</f>
        <v>35300</v>
      </c>
      <c r="G21" s="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15">
      <c r="A22" s="24" t="s">
        <v>31</v>
      </c>
      <c r="B22" s="17">
        <v>0</v>
      </c>
      <c r="C22" s="15">
        <f>B10*B22/100</f>
        <v>0</v>
      </c>
      <c r="D22" s="3"/>
      <c r="E22" s="37"/>
      <c r="F22" s="37"/>
      <c r="G22" s="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15">
      <c r="A23" s="24" t="s">
        <v>32</v>
      </c>
      <c r="B23" s="17">
        <v>13</v>
      </c>
      <c r="C23" s="15">
        <f>((B12-B13)+B11)*(B23/100)*B17/12</f>
        <v>8612.5</v>
      </c>
      <c r="D23" s="3"/>
      <c r="E23" s="25" t="s">
        <v>33</v>
      </c>
      <c r="F23" s="26">
        <f>B10</f>
        <v>180000</v>
      </c>
      <c r="G23" s="3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15">
      <c r="A24" s="14" t="s">
        <v>34</v>
      </c>
      <c r="B24" s="17">
        <v>4</v>
      </c>
      <c r="C24" s="15">
        <f>B12*B24/100</f>
        <v>3400</v>
      </c>
      <c r="D24" s="3"/>
      <c r="E24" s="25" t="s">
        <v>35</v>
      </c>
      <c r="F24" s="26">
        <f t="shared" ref="F24:F25" si="2">C15</f>
        <v>3600</v>
      </c>
      <c r="G24" s="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15">
      <c r="A25" s="27" t="s">
        <v>36</v>
      </c>
      <c r="B25" s="28">
        <f>SUM(C18:C24,C16,C15)</f>
        <v>27137.5</v>
      </c>
      <c r="C25" s="1"/>
      <c r="D25" s="3"/>
      <c r="E25" s="25" t="s">
        <v>20</v>
      </c>
      <c r="F25" s="26">
        <f t="shared" si="2"/>
        <v>8100</v>
      </c>
      <c r="G25" s="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15">
      <c r="A26" s="29" t="s">
        <v>37</v>
      </c>
      <c r="B26" s="30">
        <f>C12-C13+C11</f>
        <v>132500</v>
      </c>
      <c r="C26" s="1"/>
      <c r="D26" s="3"/>
      <c r="E26" s="25" t="s">
        <v>38</v>
      </c>
      <c r="F26" s="26">
        <f>C18</f>
        <v>500</v>
      </c>
      <c r="G26" s="3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15">
      <c r="A27" s="31" t="s">
        <v>39</v>
      </c>
      <c r="B27" s="32">
        <f>C13+SUM(C19:C24)</f>
        <v>14937.5</v>
      </c>
      <c r="C27" s="1"/>
      <c r="D27" s="3"/>
      <c r="E27" s="25" t="s">
        <v>40</v>
      </c>
      <c r="F27" s="26">
        <f>B26</f>
        <v>132500</v>
      </c>
      <c r="G27" s="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15">
      <c r="A28" s="3"/>
      <c r="B28" s="33"/>
      <c r="C28" s="3"/>
      <c r="D28" s="3"/>
      <c r="E28" s="3"/>
      <c r="F28" s="3"/>
      <c r="G28" s="3"/>
      <c r="H28" s="1"/>
      <c r="I28" s="1"/>
      <c r="J28" s="8" t="s">
        <v>41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15">
      <c r="A29" s="3"/>
      <c r="B29" s="33"/>
      <c r="C29" s="3"/>
      <c r="D29" s="3"/>
      <c r="E29" s="3"/>
      <c r="F29" s="3"/>
      <c r="G29" s="3"/>
      <c r="H29" s="1"/>
      <c r="I29" s="1"/>
      <c r="J29" s="8" t="s">
        <v>42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15">
      <c r="A30" s="3"/>
      <c r="B30" s="34"/>
      <c r="C30" s="3"/>
      <c r="D30" s="3"/>
      <c r="E30" s="3"/>
      <c r="F30" s="3"/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15">
      <c r="A31" s="16"/>
      <c r="B31" s="3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" x14ac:dyDescent="0.1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" x14ac:dyDescent="0.1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3" x14ac:dyDescent="0.1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3" x14ac:dyDescent="0.1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sheetProtection algorithmName="SHA-512" hashValue="v16Dzv52d4I8ePTQd1ZDIVvpKBCeZUwrxrqJUq0M0KEtxv5HXu1Nq7y7U9HWFi4JtetBYU3YCxGznV1Nsbn3VA==" saltValue="z69D+CqVu7BFeUC2r2m6WQ==" spinCount="100000" sheet="1" objects="1" scenarios="1"/>
  <mergeCells count="11">
    <mergeCell ref="E14:E15"/>
    <mergeCell ref="F14:F15"/>
    <mergeCell ref="E21:E22"/>
    <mergeCell ref="F21:F22"/>
    <mergeCell ref="A1:G3"/>
    <mergeCell ref="A5:A6"/>
    <mergeCell ref="B5:B6"/>
    <mergeCell ref="C5:C7"/>
    <mergeCell ref="E5:E6"/>
    <mergeCell ref="F5:F6"/>
    <mergeCell ref="A4:G4"/>
  </mergeCells>
  <conditionalFormatting sqref="B5:B6">
    <cfRule type="expression" dxfId="9" priority="3">
      <formula>C5&lt;C12</formula>
    </cfRule>
  </conditionalFormatting>
  <conditionalFormatting sqref="B5:B6">
    <cfRule type="cellIs" dxfId="8" priority="4" operator="lessThan">
      <formula>B12</formula>
    </cfRule>
  </conditionalFormatting>
  <conditionalFormatting sqref="A5:A6">
    <cfRule type="expression" dxfId="7" priority="2">
      <formula>B5&lt;B12</formula>
    </cfRule>
  </conditionalFormatting>
  <conditionalFormatting sqref="C5:C7">
    <cfRule type="expression" dxfId="6" priority="1">
      <formula>B5&lt;B12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4"/>
  <sheetViews>
    <sheetView zoomScale="110" zoomScaleNormal="110" workbookViewId="0">
      <selection activeCell="C5" sqref="C5:C7"/>
    </sheetView>
  </sheetViews>
  <sheetFormatPr baseColWidth="10" defaultColWidth="14.5" defaultRowHeight="15.75" customHeight="1" x14ac:dyDescent="0.15"/>
  <cols>
    <col min="1" max="1" width="27" customWidth="1"/>
  </cols>
  <sheetData>
    <row r="1" spans="1:26" ht="15.75" customHeight="1" x14ac:dyDescent="0.15">
      <c r="A1" s="47" t="s">
        <v>44</v>
      </c>
      <c r="B1" s="48"/>
      <c r="C1" s="48"/>
      <c r="D1" s="48"/>
      <c r="E1" s="48"/>
      <c r="F1" s="48"/>
      <c r="G1" s="4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15">
      <c r="A2" s="48"/>
      <c r="B2" s="48"/>
      <c r="C2" s="48"/>
      <c r="D2" s="48"/>
      <c r="E2" s="48"/>
      <c r="F2" s="48"/>
      <c r="G2" s="4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15">
      <c r="A3" s="48"/>
      <c r="B3" s="48"/>
      <c r="C3" s="48"/>
      <c r="D3" s="48"/>
      <c r="E3" s="48"/>
      <c r="F3" s="48"/>
      <c r="G3" s="4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" x14ac:dyDescent="0.2">
      <c r="A4" s="2"/>
      <c r="B4" s="41" t="s">
        <v>46</v>
      </c>
      <c r="C4" s="37"/>
      <c r="D4" s="37"/>
      <c r="E4" s="37"/>
      <c r="F4" s="37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15">
      <c r="A5" s="42" t="s">
        <v>50</v>
      </c>
      <c r="B5" s="43">
        <f>B10-C14-C11-C15-C16-C18-C19-C20-C21-C22-C23-C24</f>
        <v>304125</v>
      </c>
      <c r="C5" s="44" t="s">
        <v>49</v>
      </c>
      <c r="D5" s="3"/>
      <c r="E5" s="45" t="s">
        <v>0</v>
      </c>
      <c r="F5" s="46">
        <f>SUM(F7:F12)</f>
        <v>99125</v>
      </c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15">
      <c r="A6" s="37"/>
      <c r="B6" s="37"/>
      <c r="C6" s="37"/>
      <c r="D6" s="3"/>
      <c r="E6" s="37"/>
      <c r="F6" s="37"/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15">
      <c r="A7" s="4" t="s">
        <v>1</v>
      </c>
      <c r="B7" s="5">
        <f>(B10-B9)</f>
        <v>-96375</v>
      </c>
      <c r="C7" s="37"/>
      <c r="D7" s="3"/>
      <c r="E7" s="6" t="s">
        <v>2</v>
      </c>
      <c r="F7" s="7">
        <f>B13</f>
        <v>80000</v>
      </c>
      <c r="G7" s="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15">
      <c r="A8" s="4" t="s">
        <v>3</v>
      </c>
      <c r="B8" s="5">
        <f>B7/B17</f>
        <v>-16062.5</v>
      </c>
      <c r="C8" s="1"/>
      <c r="D8" s="3"/>
      <c r="E8" s="6" t="s">
        <v>4</v>
      </c>
      <c r="F8" s="7">
        <f>((B12-B13)+B11)*B22/100</f>
        <v>10950</v>
      </c>
      <c r="G8" s="3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15">
      <c r="A9" s="9" t="s">
        <v>5</v>
      </c>
      <c r="B9" s="10">
        <f>SUM(C11:C24)-C13-C14</f>
        <v>541375</v>
      </c>
      <c r="C9" s="1"/>
      <c r="D9" s="3"/>
      <c r="E9" s="6" t="s">
        <v>6</v>
      </c>
      <c r="F9" s="7">
        <f>B12*B24/100</f>
        <v>6675</v>
      </c>
      <c r="G9" s="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15">
      <c r="A10" s="11" t="s">
        <v>7</v>
      </c>
      <c r="B10" s="12">
        <v>445000</v>
      </c>
      <c r="C10" s="13" t="s">
        <v>8</v>
      </c>
      <c r="D10" s="3"/>
      <c r="E10" s="6" t="s">
        <v>9</v>
      </c>
      <c r="F10" s="7">
        <f t="shared" ref="F10:F12" si="0">B19</f>
        <v>1200</v>
      </c>
      <c r="G10" s="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15">
      <c r="A11" s="14" t="s">
        <v>10</v>
      </c>
      <c r="B11" s="12">
        <v>0</v>
      </c>
      <c r="C11" s="15">
        <f t="shared" ref="C11:C13" si="1">B11</f>
        <v>0</v>
      </c>
      <c r="D11" s="3"/>
      <c r="E11" s="6" t="s">
        <v>11</v>
      </c>
      <c r="F11" s="7">
        <f t="shared" si="0"/>
        <v>300</v>
      </c>
      <c r="G11" s="3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15">
      <c r="A12" s="14" t="s">
        <v>12</v>
      </c>
      <c r="B12" s="12">
        <v>445000</v>
      </c>
      <c r="C12" s="15">
        <f t="shared" si="1"/>
        <v>445000</v>
      </c>
      <c r="D12" s="3"/>
      <c r="E12" s="6" t="s">
        <v>13</v>
      </c>
      <c r="F12" s="7">
        <f t="shared" si="0"/>
        <v>0</v>
      </c>
      <c r="G12" s="3"/>
      <c r="H12" s="1"/>
      <c r="I12" s="1"/>
      <c r="J12" s="1"/>
      <c r="K12" s="1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15">
      <c r="A13" s="14" t="s">
        <v>14</v>
      </c>
      <c r="B13" s="12">
        <v>80000</v>
      </c>
      <c r="C13" s="15">
        <f t="shared" si="1"/>
        <v>80000</v>
      </c>
      <c r="D13" s="3"/>
      <c r="E13" s="16"/>
      <c r="F13" s="1"/>
      <c r="G13" s="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15">
      <c r="A14" s="14" t="s">
        <v>15</v>
      </c>
      <c r="B14" s="17">
        <v>10</v>
      </c>
      <c r="C14" s="15">
        <f>B10*B14/100</f>
        <v>44500</v>
      </c>
      <c r="D14" s="3"/>
      <c r="E14" s="36" t="s">
        <v>16</v>
      </c>
      <c r="F14" s="38">
        <f>SUM(F16:F19)</f>
        <v>23400</v>
      </c>
      <c r="G14" s="3"/>
      <c r="H14" s="1" t="s">
        <v>17</v>
      </c>
      <c r="I14" s="17">
        <v>1812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15">
      <c r="A15" s="14" t="s">
        <v>18</v>
      </c>
      <c r="B15" s="17">
        <v>6</v>
      </c>
      <c r="C15" s="15">
        <f>B10*B15/100</f>
        <v>26700</v>
      </c>
      <c r="D15" s="3"/>
      <c r="E15" s="37"/>
      <c r="F15" s="37"/>
      <c r="G15" s="3"/>
      <c r="H15" s="1" t="s">
        <v>19</v>
      </c>
      <c r="I15" s="17">
        <v>20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15">
      <c r="A16" s="14" t="s">
        <v>20</v>
      </c>
      <c r="B16" s="17">
        <v>6</v>
      </c>
      <c r="C16" s="15">
        <f>B10*B16/100</f>
        <v>26700</v>
      </c>
      <c r="D16" s="3"/>
      <c r="E16" s="18" t="s">
        <v>11</v>
      </c>
      <c r="F16" s="19">
        <f>B20*(B17-1)</f>
        <v>1500</v>
      </c>
      <c r="G16" s="3"/>
      <c r="H16" s="1" t="s">
        <v>21</v>
      </c>
      <c r="I16" s="20">
        <f>I14*I15</f>
        <v>36240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15">
      <c r="A17" s="14" t="s">
        <v>22</v>
      </c>
      <c r="B17" s="17">
        <v>6</v>
      </c>
      <c r="C17" s="20">
        <v>0</v>
      </c>
      <c r="D17" s="3"/>
      <c r="E17" s="18" t="s">
        <v>23</v>
      </c>
      <c r="F17" s="19">
        <f>(B12-B13)*(B23/100)*(B17/12)</f>
        <v>21900</v>
      </c>
      <c r="G17" s="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15">
      <c r="A18" s="14" t="s">
        <v>24</v>
      </c>
      <c r="B18" s="12">
        <v>900</v>
      </c>
      <c r="C18" s="15">
        <f>B18*B17/12</f>
        <v>450</v>
      </c>
      <c r="D18" s="3"/>
      <c r="E18" s="18" t="s">
        <v>25</v>
      </c>
      <c r="F18" s="19">
        <f>B11</f>
        <v>0</v>
      </c>
      <c r="G18" s="3"/>
      <c r="H18" s="21" t="s">
        <v>26</v>
      </c>
      <c r="I18" s="22"/>
      <c r="J18" s="2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15">
      <c r="A19" s="14" t="s">
        <v>9</v>
      </c>
      <c r="B19" s="12">
        <v>1200</v>
      </c>
      <c r="C19" s="15">
        <f>B19</f>
        <v>1200</v>
      </c>
      <c r="D19" s="3"/>
      <c r="E19" s="18" t="s">
        <v>27</v>
      </c>
      <c r="F19" s="19">
        <f>C21-F12</f>
        <v>0</v>
      </c>
      <c r="G19" s="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15">
      <c r="A20" s="14" t="s">
        <v>28</v>
      </c>
      <c r="B20" s="12">
        <v>300</v>
      </c>
      <c r="C20" s="15">
        <f>B20*B17</f>
        <v>1800</v>
      </c>
      <c r="D20" s="3"/>
      <c r="E20" s="1"/>
      <c r="F20" s="1"/>
      <c r="G20" s="3"/>
      <c r="H20" s="23" t="s">
        <v>29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15">
      <c r="A21" s="14" t="s">
        <v>13</v>
      </c>
      <c r="B21" s="12">
        <v>0</v>
      </c>
      <c r="C21" s="15">
        <f>B21*B17</f>
        <v>0</v>
      </c>
      <c r="D21" s="3"/>
      <c r="E21" s="39" t="s">
        <v>30</v>
      </c>
      <c r="F21" s="40">
        <f>F23-F24-F25-F26-F27</f>
        <v>26150</v>
      </c>
      <c r="G21" s="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15">
      <c r="A22" s="14" t="s">
        <v>4</v>
      </c>
      <c r="B22" s="17">
        <v>3</v>
      </c>
      <c r="C22" s="15">
        <f>((B12-B13)+B11)*B22/100</f>
        <v>10950</v>
      </c>
      <c r="D22" s="3"/>
      <c r="E22" s="37"/>
      <c r="F22" s="37"/>
      <c r="G22" s="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15">
      <c r="A23" s="14" t="s">
        <v>43</v>
      </c>
      <c r="B23" s="17">
        <v>12</v>
      </c>
      <c r="C23" s="15">
        <f>((B12-B13)+B11)*(B23/100)*B17/12</f>
        <v>21900</v>
      </c>
      <c r="D23" s="3"/>
      <c r="E23" s="25" t="s">
        <v>33</v>
      </c>
      <c r="F23" s="26">
        <f>B10</f>
        <v>445000</v>
      </c>
      <c r="G23" s="3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15">
      <c r="A24" s="14" t="s">
        <v>34</v>
      </c>
      <c r="B24" s="17">
        <v>1.5</v>
      </c>
      <c r="C24" s="15">
        <f>B12*B24/100</f>
        <v>6675</v>
      </c>
      <c r="D24" s="3"/>
      <c r="E24" s="25" t="s">
        <v>35</v>
      </c>
      <c r="F24" s="26">
        <f t="shared" ref="F24:F25" si="2">C15</f>
        <v>26700</v>
      </c>
      <c r="G24" s="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15">
      <c r="A25" s="27" t="s">
        <v>36</v>
      </c>
      <c r="B25" s="28">
        <f>SUM(C18:C24,C16,C15)</f>
        <v>96375</v>
      </c>
      <c r="C25" s="1"/>
      <c r="D25" s="3"/>
      <c r="E25" s="25" t="s">
        <v>20</v>
      </c>
      <c r="F25" s="26">
        <f t="shared" si="2"/>
        <v>26700</v>
      </c>
      <c r="G25" s="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15">
      <c r="A26" s="29" t="s">
        <v>37</v>
      </c>
      <c r="B26" s="30">
        <f>C12-C13+C11</f>
        <v>365000</v>
      </c>
      <c r="C26" s="1"/>
      <c r="D26" s="3"/>
      <c r="E26" s="25" t="s">
        <v>38</v>
      </c>
      <c r="F26" s="26">
        <f>C18</f>
        <v>450</v>
      </c>
      <c r="G26" s="3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15">
      <c r="A27" s="31" t="s">
        <v>39</v>
      </c>
      <c r="B27" s="32">
        <f>C13+SUM(C19:C24)</f>
        <v>122525</v>
      </c>
      <c r="C27" s="1"/>
      <c r="D27" s="3"/>
      <c r="E27" s="25" t="s">
        <v>40</v>
      </c>
      <c r="F27" s="26">
        <f>B26</f>
        <v>365000</v>
      </c>
      <c r="G27" s="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15">
      <c r="A28" s="3"/>
      <c r="B28" s="33"/>
      <c r="C28" s="3"/>
      <c r="D28" s="3"/>
      <c r="E28" s="3"/>
      <c r="F28" s="3"/>
      <c r="G28" s="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15">
      <c r="A29" s="3"/>
      <c r="B29" s="33"/>
      <c r="C29" s="3"/>
      <c r="D29" s="3"/>
      <c r="E29" s="3"/>
      <c r="F29" s="3"/>
      <c r="G29" s="3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15">
      <c r="A30" s="3"/>
      <c r="B30" s="34"/>
      <c r="C30" s="3"/>
      <c r="D30" s="3"/>
      <c r="E30" s="3"/>
      <c r="F30" s="3"/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15">
      <c r="A31" s="16"/>
      <c r="B31" s="3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" x14ac:dyDescent="0.1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" x14ac:dyDescent="0.1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3" x14ac:dyDescent="0.1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3" x14ac:dyDescent="0.1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11">
    <mergeCell ref="E14:E15"/>
    <mergeCell ref="F14:F15"/>
    <mergeCell ref="E21:E22"/>
    <mergeCell ref="F21:F22"/>
    <mergeCell ref="A1:G3"/>
    <mergeCell ref="B4:F4"/>
    <mergeCell ref="A5:A6"/>
    <mergeCell ref="B5:B6"/>
    <mergeCell ref="C5:C7"/>
    <mergeCell ref="E5:E6"/>
    <mergeCell ref="F5:F6"/>
  </mergeCells>
  <conditionalFormatting sqref="B5:B6">
    <cfRule type="expression" dxfId="5" priority="2">
      <formula>C5&lt;C12</formula>
    </cfRule>
  </conditionalFormatting>
  <conditionalFormatting sqref="B5:B6">
    <cfRule type="cellIs" dxfId="4" priority="3" operator="lessThan">
      <formula>B12</formula>
    </cfRule>
  </conditionalFormatting>
  <conditionalFormatting sqref="C5:C7">
    <cfRule type="expression" dxfId="3" priority="4">
      <formula>B5&lt;B12</formula>
    </cfRule>
  </conditionalFormatting>
  <conditionalFormatting sqref="A5:A6">
    <cfRule type="expression" dxfId="2" priority="1">
      <formula>B5&lt;B12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3A1D-3375-BC4F-A0EC-73AA9F1DD11C}">
  <sheetPr>
    <outlinePr summaryBelow="0" summaryRight="0"/>
  </sheetPr>
  <dimension ref="A1:V995"/>
  <sheetViews>
    <sheetView tabSelected="1" zoomScale="130" zoomScaleNormal="130" workbookViewId="0">
      <selection activeCell="F5" sqref="F5"/>
    </sheetView>
  </sheetViews>
  <sheetFormatPr baseColWidth="10" defaultColWidth="14.5" defaultRowHeight="15.75" customHeight="1" x14ac:dyDescent="0.15"/>
  <cols>
    <col min="1" max="1" width="27" customWidth="1"/>
    <col min="2" max="2" width="5.6640625" customWidth="1"/>
    <col min="4" max="4" width="2.6640625" customWidth="1"/>
    <col min="5" max="5" width="6.1640625" customWidth="1"/>
  </cols>
  <sheetData>
    <row r="1" spans="1:22" ht="15.75" customHeight="1" x14ac:dyDescent="0.15">
      <c r="A1" s="60" t="s">
        <v>48</v>
      </c>
      <c r="B1" s="60"/>
      <c r="C1" s="60"/>
      <c r="D1" s="60"/>
      <c r="E1" s="3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5.75" customHeight="1" x14ac:dyDescent="0.15">
      <c r="A2" s="60"/>
      <c r="B2" s="60"/>
      <c r="C2" s="60"/>
      <c r="D2" s="60"/>
      <c r="E2" s="3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5.75" customHeight="1" x14ac:dyDescent="0.15">
      <c r="A3" s="60"/>
      <c r="B3" s="60"/>
      <c r="C3" s="60"/>
      <c r="D3" s="60"/>
      <c r="E3" s="3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6" x14ac:dyDescent="0.2">
      <c r="A4" s="49" t="s">
        <v>57</v>
      </c>
      <c r="B4" s="49"/>
      <c r="C4" s="49"/>
      <c r="D4" s="49"/>
      <c r="E4" s="3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15.75" customHeight="1" x14ac:dyDescent="0.15">
      <c r="A5" s="52" t="s">
        <v>50</v>
      </c>
      <c r="B5" s="55">
        <f>B10-B11-C12-C13-C14-C15-C16-B17</f>
        <v>178180</v>
      </c>
      <c r="C5" s="52"/>
      <c r="D5" s="44"/>
      <c r="E5" s="3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.75" customHeight="1" x14ac:dyDescent="0.15">
      <c r="A6" s="53"/>
      <c r="B6" s="52"/>
      <c r="C6" s="52"/>
      <c r="D6" s="44"/>
      <c r="E6" s="3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15.75" customHeight="1" x14ac:dyDescent="0.15">
      <c r="A7" s="4"/>
      <c r="B7" s="4"/>
      <c r="C7" s="5"/>
      <c r="D7" s="44"/>
      <c r="E7" s="3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15.75" customHeight="1" x14ac:dyDescent="0.15">
      <c r="A8" s="4"/>
      <c r="B8" s="4"/>
      <c r="C8" s="5"/>
      <c r="D8" s="44"/>
      <c r="E8" s="3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15.75" customHeight="1" x14ac:dyDescent="0.15">
      <c r="A9" s="57"/>
      <c r="B9" s="57"/>
      <c r="C9" s="57"/>
      <c r="D9" s="44"/>
      <c r="E9" s="3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15.75" customHeight="1" x14ac:dyDescent="0.15">
      <c r="A10" s="11" t="s">
        <v>7</v>
      </c>
      <c r="B10" s="58">
        <v>322000</v>
      </c>
      <c r="C10" s="58"/>
      <c r="D10" s="44"/>
      <c r="E10" s="3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15.75" customHeight="1" x14ac:dyDescent="0.15">
      <c r="A11" s="24" t="s">
        <v>47</v>
      </c>
      <c r="B11" s="58">
        <v>34000</v>
      </c>
      <c r="C11" s="58"/>
      <c r="D11" s="44"/>
      <c r="E11" s="3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15.75" customHeight="1" x14ac:dyDescent="0.15">
      <c r="A12" s="24" t="s">
        <v>51</v>
      </c>
      <c r="B12" s="59">
        <v>0.03</v>
      </c>
      <c r="C12" s="54">
        <f>B10*B12</f>
        <v>9660</v>
      </c>
      <c r="D12" s="44"/>
      <c r="E12" s="3"/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15.75" customHeight="1" x14ac:dyDescent="0.15">
      <c r="A13" s="24" t="s">
        <v>52</v>
      </c>
      <c r="B13" s="59">
        <v>0.01</v>
      </c>
      <c r="C13" s="54">
        <f>B10*B13</f>
        <v>3220</v>
      </c>
      <c r="D13" s="44"/>
      <c r="E13" s="3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15.75" customHeight="1" x14ac:dyDescent="0.15">
      <c r="A14" s="24" t="s">
        <v>53</v>
      </c>
      <c r="B14" s="59">
        <v>0.03</v>
      </c>
      <c r="C14" s="54">
        <f>B10*B14</f>
        <v>9660</v>
      </c>
      <c r="D14" s="44"/>
      <c r="E14" s="3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15.75" customHeight="1" x14ac:dyDescent="0.15">
      <c r="A15" s="24" t="s">
        <v>54</v>
      </c>
      <c r="B15" s="59">
        <v>0.2</v>
      </c>
      <c r="C15" s="54">
        <f>B10*B15</f>
        <v>64400</v>
      </c>
      <c r="D15" s="44"/>
      <c r="E15" s="3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15.75" customHeight="1" x14ac:dyDescent="0.15">
      <c r="A16" s="24" t="s">
        <v>55</v>
      </c>
      <c r="B16" s="59">
        <v>0.04</v>
      </c>
      <c r="C16" s="54">
        <f>B10*B16</f>
        <v>12880</v>
      </c>
      <c r="D16" s="44"/>
      <c r="E16" s="3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15.75" customHeight="1" x14ac:dyDescent="0.15">
      <c r="A17" s="24" t="s">
        <v>56</v>
      </c>
      <c r="B17" s="58">
        <v>10000</v>
      </c>
      <c r="C17" s="58"/>
      <c r="D17" s="44"/>
      <c r="E17" s="3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15.75" customHeight="1" x14ac:dyDescent="0.15">
      <c r="A18" s="56"/>
      <c r="B18" s="56"/>
      <c r="C18" s="56"/>
      <c r="D18" s="44"/>
      <c r="E18" s="3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15.75" customHeight="1" x14ac:dyDescent="0.15">
      <c r="A19" s="3"/>
      <c r="B19" s="3"/>
      <c r="C19" s="33"/>
      <c r="D19" s="3"/>
      <c r="E19" s="3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15.75" customHeight="1" x14ac:dyDescent="0.15">
      <c r="A20" s="3"/>
      <c r="B20" s="3"/>
      <c r="C20" s="33"/>
      <c r="D20" s="3"/>
      <c r="E20" s="3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13" x14ac:dyDescent="0.15">
      <c r="A21" s="3"/>
      <c r="B21" s="3"/>
      <c r="C21" s="34"/>
      <c r="D21" s="3"/>
      <c r="E21" s="3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13" x14ac:dyDescent="0.15">
      <c r="A22" s="16"/>
      <c r="B22" s="16"/>
      <c r="C22" s="16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15.75" customHeight="1" x14ac:dyDescent="0.1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15.75" customHeight="1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15.75" customHeight="1" x14ac:dyDescent="0.1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ht="15.75" customHeight="1" x14ac:dyDescent="0.1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15.75" customHeight="1" x14ac:dyDescent="0.1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5.75" customHeight="1" x14ac:dyDescent="0.1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5.75" customHeight="1" x14ac:dyDescent="0.1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5.75" customHeight="1" x14ac:dyDescent="0.1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5.75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5.75" customHeight="1" x14ac:dyDescent="0.1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5.75" customHeight="1" x14ac:dyDescent="0.1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5.75" customHeight="1" x14ac:dyDescent="0.1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5.75" customHeight="1" x14ac:dyDescent="0.1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15.75" customHeight="1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ht="15.75" customHeight="1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15.75" customHeight="1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15.75" customHeight="1" x14ac:dyDescent="0.1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15.75" customHeight="1" x14ac:dyDescent="0.1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15.75" customHeight="1" x14ac:dyDescent="0.1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15.75" customHeight="1" x14ac:dyDescent="0.1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15.75" customHeight="1" x14ac:dyDescent="0.1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15.75" customHeight="1" x14ac:dyDescent="0.1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15.75" customHeight="1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15.75" customHeight="1" x14ac:dyDescent="0.1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15.75" customHeight="1" x14ac:dyDescent="0.1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t="15.75" customHeight="1" x14ac:dyDescent="0.1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ht="15.75" customHeight="1" x14ac:dyDescent="0.1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15.75" customHeight="1" x14ac:dyDescent="0.1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ht="15.75" customHeight="1" x14ac:dyDescent="0.1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ht="15.75" customHeight="1" x14ac:dyDescent="0.1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ht="15.75" customHeight="1" x14ac:dyDescent="0.1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ht="13" x14ac:dyDescent="0.1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ht="13" x14ac:dyDescent="0.1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13" x14ac:dyDescent="0.1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ht="13" x14ac:dyDescent="0.1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13" x14ac:dyDescent="0.1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ht="13" x14ac:dyDescent="0.1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ht="13" x14ac:dyDescent="0.1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ht="13" x14ac:dyDescent="0.1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13" x14ac:dyDescent="0.1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ht="13" x14ac:dyDescent="0.1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ht="13" x14ac:dyDescent="0.1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 ht="13" x14ac:dyDescent="0.1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ht="13" x14ac:dyDescent="0.1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ht="13" x14ac:dyDescent="0.1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 ht="13" x14ac:dyDescent="0.1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 ht="13" x14ac:dyDescent="0.1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2" ht="13" x14ac:dyDescent="0.1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2" ht="13" x14ac:dyDescent="0.1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 ht="13" x14ac:dyDescent="0.1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ht="13" x14ac:dyDescent="0.1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 ht="13" x14ac:dyDescent="0.1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ht="13" x14ac:dyDescent="0.1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ht="13" x14ac:dyDescent="0.1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ht="13" x14ac:dyDescent="0.1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 ht="13" x14ac:dyDescent="0.1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2" ht="13" x14ac:dyDescent="0.1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 ht="13" x14ac:dyDescent="0.1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ht="13" x14ac:dyDescent="0.1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ht="13" x14ac:dyDescent="0.1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ht="13" x14ac:dyDescent="0.1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ht="13" x14ac:dyDescent="0.1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ht="13" x14ac:dyDescent="0.1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ht="13" x14ac:dyDescent="0.1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ht="13" x14ac:dyDescent="0.1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 ht="13" x14ac:dyDescent="0.1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 ht="13" x14ac:dyDescent="0.1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ht="13" x14ac:dyDescent="0.1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ht="13" x14ac:dyDescent="0.1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ht="13" x14ac:dyDescent="0.1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2" ht="13" x14ac:dyDescent="0.1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2" ht="13" x14ac:dyDescent="0.1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2" ht="13" x14ac:dyDescent="0.1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 ht="13" x14ac:dyDescent="0.1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ht="13" x14ac:dyDescent="0.1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13" x14ac:dyDescent="0.1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ht="13" x14ac:dyDescent="0.1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ht="13" x14ac:dyDescent="0.1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ht="13" x14ac:dyDescent="0.1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ht="13" x14ac:dyDescent="0.1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ht="13" x14ac:dyDescent="0.1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ht="13" x14ac:dyDescent="0.1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13" x14ac:dyDescent="0.1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ht="13" x14ac:dyDescent="0.1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ht="13" x14ac:dyDescent="0.1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ht="13" x14ac:dyDescent="0.1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ht="13" x14ac:dyDescent="0.1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ht="13" x14ac:dyDescent="0.1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 ht="13" x14ac:dyDescent="0.1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22" ht="13" x14ac:dyDescent="0.1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1:22" ht="13" x14ac:dyDescent="0.1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1:22" ht="13" x14ac:dyDescent="0.1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1:22" ht="13" x14ac:dyDescent="0.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1:22" ht="13" x14ac:dyDescent="0.1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1:22" ht="13" x14ac:dyDescent="0.1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1:22" ht="13" x14ac:dyDescent="0.1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1:22" ht="13" x14ac:dyDescent="0.1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1:22" ht="13" x14ac:dyDescent="0.1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1:22" ht="13" x14ac:dyDescent="0.1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 ht="13" x14ac:dyDescent="0.1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2" ht="13" x14ac:dyDescent="0.1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1:22" ht="13" x14ac:dyDescent="0.1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1:22" ht="13" x14ac:dyDescent="0.1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1:22" ht="13" x14ac:dyDescent="0.1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ht="13" x14ac:dyDescent="0.1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1:22" ht="13" x14ac:dyDescent="0.1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1:22" ht="13" x14ac:dyDescent="0.1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 ht="13" x14ac:dyDescent="0.1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1:22" ht="13" x14ac:dyDescent="0.1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1:22" ht="13" x14ac:dyDescent="0.1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1:22" ht="13" x14ac:dyDescent="0.1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1:22" ht="13" x14ac:dyDescent="0.1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1:22" ht="13" x14ac:dyDescent="0.1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1:22" ht="13" x14ac:dyDescent="0.1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1:22" ht="13" x14ac:dyDescent="0.1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spans="1:22" ht="13" x14ac:dyDescent="0.1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spans="1:22" ht="13" x14ac:dyDescent="0.1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1:22" ht="13" x14ac:dyDescent="0.1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 ht="13" x14ac:dyDescent="0.1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 ht="13" x14ac:dyDescent="0.1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ht="13" x14ac:dyDescent="0.1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ht="13" x14ac:dyDescent="0.1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1:22" ht="13" x14ac:dyDescent="0.1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ht="13" x14ac:dyDescent="0.1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22" ht="13" x14ac:dyDescent="0.1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1:22" ht="13" x14ac:dyDescent="0.1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1:22" ht="13" x14ac:dyDescent="0.1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1:22" ht="13" x14ac:dyDescent="0.1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spans="1:22" ht="13" x14ac:dyDescent="0.1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spans="1:22" ht="13" x14ac:dyDescent="0.1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spans="1:22" ht="13" x14ac:dyDescent="0.1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spans="1:22" ht="13" x14ac:dyDescent="0.1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spans="1:22" ht="13" x14ac:dyDescent="0.1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spans="1:22" ht="13" x14ac:dyDescent="0.1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spans="1:22" ht="13" x14ac:dyDescent="0.1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spans="1:22" ht="13" x14ac:dyDescent="0.1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spans="1:22" ht="13" x14ac:dyDescent="0.1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spans="1:22" ht="13" x14ac:dyDescent="0.1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spans="1:22" ht="13" x14ac:dyDescent="0.1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spans="1:22" ht="13" x14ac:dyDescent="0.1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spans="1:22" ht="13" x14ac:dyDescent="0.1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1:22" ht="13" x14ac:dyDescent="0.1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spans="1:22" ht="13" x14ac:dyDescent="0.1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spans="1:22" ht="13" x14ac:dyDescent="0.1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spans="1:22" ht="13" x14ac:dyDescent="0.1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spans="1:22" ht="13" x14ac:dyDescent="0.1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spans="1:22" ht="13" x14ac:dyDescent="0.1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1:22" ht="13" x14ac:dyDescent="0.1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spans="1:22" ht="13" x14ac:dyDescent="0.1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spans="1:22" ht="13" x14ac:dyDescent="0.1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spans="1:22" ht="13" x14ac:dyDescent="0.1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spans="1:22" ht="13" x14ac:dyDescent="0.1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spans="1:22" ht="13" x14ac:dyDescent="0.1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spans="1:22" ht="13" x14ac:dyDescent="0.1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spans="1:22" ht="13" x14ac:dyDescent="0.1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spans="1:22" ht="13" x14ac:dyDescent="0.1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spans="1:22" ht="13" x14ac:dyDescent="0.1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spans="1:22" ht="13" x14ac:dyDescent="0.1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spans="1:22" ht="13" x14ac:dyDescent="0.1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spans="1:22" ht="13" x14ac:dyDescent="0.1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spans="1:22" ht="13" x14ac:dyDescent="0.1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spans="1:22" ht="13" x14ac:dyDescent="0.1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spans="1:22" ht="13" x14ac:dyDescent="0.1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spans="1:22" ht="13" x14ac:dyDescent="0.1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1:22" ht="13" x14ac:dyDescent="0.1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1:22" ht="13" x14ac:dyDescent="0.1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1:22" ht="13" x14ac:dyDescent="0.1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1:22" ht="13" x14ac:dyDescent="0.1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spans="1:22" ht="13" x14ac:dyDescent="0.1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spans="1:22" ht="13" x14ac:dyDescent="0.1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spans="1:22" ht="13" x14ac:dyDescent="0.1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1:22" ht="13" x14ac:dyDescent="0.1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spans="1:22" ht="13" x14ac:dyDescent="0.1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spans="1:22" ht="13" x14ac:dyDescent="0.1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spans="1:22" ht="13" x14ac:dyDescent="0.1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spans="1:22" ht="13" x14ac:dyDescent="0.1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1:22" ht="13" x14ac:dyDescent="0.1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1:22" ht="13" x14ac:dyDescent="0.1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1:22" ht="13" x14ac:dyDescent="0.1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1:22" ht="13" x14ac:dyDescent="0.1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1:22" ht="13" x14ac:dyDescent="0.1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1:22" ht="13" x14ac:dyDescent="0.1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spans="1:22" ht="13" x14ac:dyDescent="0.1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spans="1:22" ht="13" x14ac:dyDescent="0.1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spans="1:22" ht="13" x14ac:dyDescent="0.1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spans="1:22" ht="13" x14ac:dyDescent="0.1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spans="1:22" ht="13" x14ac:dyDescent="0.1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spans="1:22" ht="13" x14ac:dyDescent="0.1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1:22" ht="13" x14ac:dyDescent="0.1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1:22" ht="13" x14ac:dyDescent="0.1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spans="1:22" ht="13" x14ac:dyDescent="0.1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spans="1:22" ht="13" x14ac:dyDescent="0.1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spans="1:22" ht="13" x14ac:dyDescent="0.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spans="1:22" ht="13" x14ac:dyDescent="0.1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spans="1:22" ht="13" x14ac:dyDescent="0.1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spans="1:22" ht="13" x14ac:dyDescent="0.1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spans="1:22" ht="13" x14ac:dyDescent="0.1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spans="1:22" ht="13" x14ac:dyDescent="0.1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spans="1:22" ht="13" x14ac:dyDescent="0.1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spans="1:22" ht="13" x14ac:dyDescent="0.1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spans="1:22" ht="13" x14ac:dyDescent="0.1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spans="1:22" ht="13" x14ac:dyDescent="0.1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spans="1:22" ht="13" x14ac:dyDescent="0.1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spans="1:22" ht="13" x14ac:dyDescent="0.1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spans="1:22" ht="13" x14ac:dyDescent="0.1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spans="1:22" ht="13" x14ac:dyDescent="0.1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spans="1:22" ht="13" x14ac:dyDescent="0.1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spans="1:22" ht="13" x14ac:dyDescent="0.1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spans="1:22" ht="13" x14ac:dyDescent="0.1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spans="1:22" ht="13" x14ac:dyDescent="0.1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spans="1:22" ht="13" x14ac:dyDescent="0.1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spans="1:22" ht="13" x14ac:dyDescent="0.1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spans="1:22" ht="13" x14ac:dyDescent="0.1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spans="1:22" ht="13" x14ac:dyDescent="0.1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spans="1:22" ht="13" x14ac:dyDescent="0.1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spans="1:22" ht="13" x14ac:dyDescent="0.1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spans="1:22" ht="13" x14ac:dyDescent="0.1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spans="1:22" ht="13" x14ac:dyDescent="0.1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</row>
    <row r="241" spans="1:22" ht="13" x14ac:dyDescent="0.1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</row>
    <row r="242" spans="1:22" ht="13" x14ac:dyDescent="0.1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</row>
    <row r="243" spans="1:22" ht="13" x14ac:dyDescent="0.1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</row>
    <row r="244" spans="1:22" ht="13" x14ac:dyDescent="0.1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</row>
    <row r="245" spans="1:22" ht="13" x14ac:dyDescent="0.1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</row>
    <row r="246" spans="1:22" ht="13" x14ac:dyDescent="0.1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</row>
    <row r="247" spans="1:22" ht="13" x14ac:dyDescent="0.1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</row>
    <row r="248" spans="1:22" ht="13" x14ac:dyDescent="0.1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</row>
    <row r="249" spans="1:22" ht="13" x14ac:dyDescent="0.1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</row>
    <row r="250" spans="1:22" ht="13" x14ac:dyDescent="0.1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</row>
    <row r="251" spans="1:22" ht="13" x14ac:dyDescent="0.1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</row>
    <row r="252" spans="1:22" ht="13" x14ac:dyDescent="0.1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</row>
    <row r="253" spans="1:22" ht="13" x14ac:dyDescent="0.1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</row>
    <row r="254" spans="1:22" ht="13" x14ac:dyDescent="0.1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</row>
    <row r="255" spans="1:22" ht="13" x14ac:dyDescent="0.1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</row>
    <row r="256" spans="1:22" ht="13" x14ac:dyDescent="0.1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</row>
    <row r="257" spans="1:22" ht="13" x14ac:dyDescent="0.1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</row>
    <row r="258" spans="1:22" ht="13" x14ac:dyDescent="0.1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</row>
    <row r="259" spans="1:22" ht="13" x14ac:dyDescent="0.1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</row>
    <row r="260" spans="1:22" ht="13" x14ac:dyDescent="0.1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</row>
    <row r="261" spans="1:22" ht="13" x14ac:dyDescent="0.1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</row>
    <row r="262" spans="1:22" ht="13" x14ac:dyDescent="0.1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</row>
    <row r="263" spans="1:22" ht="13" x14ac:dyDescent="0.1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</row>
    <row r="264" spans="1:22" ht="13" x14ac:dyDescent="0.1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</row>
    <row r="265" spans="1:22" ht="13" x14ac:dyDescent="0.1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 spans="1:22" ht="13" x14ac:dyDescent="0.1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</row>
    <row r="267" spans="1:22" ht="13" x14ac:dyDescent="0.1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</row>
    <row r="268" spans="1:22" ht="13" x14ac:dyDescent="0.1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</row>
    <row r="269" spans="1:22" ht="13" x14ac:dyDescent="0.1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</row>
    <row r="270" spans="1:22" ht="13" x14ac:dyDescent="0.1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</row>
    <row r="271" spans="1:22" ht="13" x14ac:dyDescent="0.1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</row>
    <row r="272" spans="1:22" ht="13" x14ac:dyDescent="0.1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</row>
    <row r="273" spans="1:22" ht="13" x14ac:dyDescent="0.1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</row>
    <row r="274" spans="1:22" ht="13" x14ac:dyDescent="0.1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</row>
    <row r="275" spans="1:22" ht="13" x14ac:dyDescent="0.1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</row>
    <row r="276" spans="1:22" ht="13" x14ac:dyDescent="0.1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</row>
    <row r="277" spans="1:22" ht="13" x14ac:dyDescent="0.1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</row>
    <row r="278" spans="1:22" ht="13" x14ac:dyDescent="0.1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</row>
    <row r="279" spans="1:22" ht="13" x14ac:dyDescent="0.1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</row>
    <row r="280" spans="1:22" ht="13" x14ac:dyDescent="0.1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</row>
    <row r="281" spans="1:22" ht="13" x14ac:dyDescent="0.1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 spans="1:22" ht="13" x14ac:dyDescent="0.1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</row>
    <row r="283" spans="1:22" ht="13" x14ac:dyDescent="0.1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</row>
    <row r="284" spans="1:22" ht="13" x14ac:dyDescent="0.1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</row>
    <row r="285" spans="1:22" ht="13" x14ac:dyDescent="0.1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 spans="1:22" ht="13" x14ac:dyDescent="0.1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</row>
    <row r="287" spans="1:22" ht="13" x14ac:dyDescent="0.1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 spans="1:22" ht="13" x14ac:dyDescent="0.1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</row>
    <row r="289" spans="1:22" ht="13" x14ac:dyDescent="0.1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</row>
    <row r="290" spans="1:22" ht="13" x14ac:dyDescent="0.1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</row>
    <row r="291" spans="1:22" ht="13" x14ac:dyDescent="0.1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</row>
    <row r="292" spans="1:22" ht="13" x14ac:dyDescent="0.1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</row>
    <row r="293" spans="1:22" ht="13" x14ac:dyDescent="0.1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</row>
    <row r="294" spans="1:22" ht="13" x14ac:dyDescent="0.1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</row>
    <row r="295" spans="1:22" ht="13" x14ac:dyDescent="0.1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</row>
    <row r="296" spans="1:22" ht="13" x14ac:dyDescent="0.1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</row>
    <row r="297" spans="1:22" ht="13" x14ac:dyDescent="0.1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</row>
    <row r="298" spans="1:22" ht="13" x14ac:dyDescent="0.1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</row>
    <row r="299" spans="1:22" ht="13" x14ac:dyDescent="0.1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</row>
    <row r="300" spans="1:22" ht="13" x14ac:dyDescent="0.1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</row>
    <row r="301" spans="1:22" ht="13" x14ac:dyDescent="0.1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</row>
    <row r="302" spans="1:22" ht="13" x14ac:dyDescent="0.1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</row>
    <row r="303" spans="1:22" ht="13" x14ac:dyDescent="0.1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</row>
    <row r="304" spans="1:22" ht="13" x14ac:dyDescent="0.1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</row>
    <row r="305" spans="1:22" ht="13" x14ac:dyDescent="0.1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</row>
    <row r="306" spans="1:22" ht="13" x14ac:dyDescent="0.1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</row>
    <row r="307" spans="1:22" ht="13" x14ac:dyDescent="0.1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</row>
    <row r="308" spans="1:22" ht="13" x14ac:dyDescent="0.1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</row>
    <row r="309" spans="1:22" ht="13" x14ac:dyDescent="0.1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</row>
    <row r="310" spans="1:22" ht="13" x14ac:dyDescent="0.1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</row>
    <row r="311" spans="1:22" ht="13" x14ac:dyDescent="0.1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</row>
    <row r="312" spans="1:22" ht="13" x14ac:dyDescent="0.1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</row>
    <row r="313" spans="1:22" ht="13" x14ac:dyDescent="0.1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</row>
    <row r="314" spans="1:22" ht="13" x14ac:dyDescent="0.1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</row>
    <row r="315" spans="1:22" ht="13" x14ac:dyDescent="0.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</row>
    <row r="316" spans="1:22" ht="13" x14ac:dyDescent="0.1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</row>
    <row r="317" spans="1:22" ht="13" x14ac:dyDescent="0.1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</row>
    <row r="318" spans="1:22" ht="13" x14ac:dyDescent="0.1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</row>
    <row r="319" spans="1:22" ht="13" x14ac:dyDescent="0.1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</row>
    <row r="320" spans="1:22" ht="13" x14ac:dyDescent="0.1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</row>
    <row r="321" spans="1:22" ht="13" x14ac:dyDescent="0.1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</row>
    <row r="322" spans="1:22" ht="13" x14ac:dyDescent="0.1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</row>
    <row r="323" spans="1:22" ht="13" x14ac:dyDescent="0.1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</row>
    <row r="324" spans="1:22" ht="13" x14ac:dyDescent="0.1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</row>
    <row r="325" spans="1:22" ht="13" x14ac:dyDescent="0.1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</row>
    <row r="326" spans="1:22" ht="13" x14ac:dyDescent="0.1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</row>
    <row r="327" spans="1:22" ht="13" x14ac:dyDescent="0.1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</row>
    <row r="328" spans="1:22" ht="13" x14ac:dyDescent="0.1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</row>
    <row r="329" spans="1:22" ht="13" x14ac:dyDescent="0.1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</row>
    <row r="330" spans="1:22" ht="13" x14ac:dyDescent="0.1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</row>
    <row r="331" spans="1:22" ht="13" x14ac:dyDescent="0.1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</row>
    <row r="332" spans="1:22" ht="13" x14ac:dyDescent="0.1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</row>
    <row r="333" spans="1:22" ht="13" x14ac:dyDescent="0.1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</row>
    <row r="334" spans="1:22" ht="13" x14ac:dyDescent="0.1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</row>
    <row r="335" spans="1:22" ht="13" x14ac:dyDescent="0.1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</row>
    <row r="336" spans="1:22" ht="13" x14ac:dyDescent="0.1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</row>
    <row r="337" spans="1:22" ht="13" x14ac:dyDescent="0.1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</row>
    <row r="338" spans="1:22" ht="13" x14ac:dyDescent="0.1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</row>
    <row r="339" spans="1:22" ht="13" x14ac:dyDescent="0.1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</row>
    <row r="340" spans="1:22" ht="13" x14ac:dyDescent="0.1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</row>
    <row r="341" spans="1:22" ht="13" x14ac:dyDescent="0.1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</row>
    <row r="342" spans="1:22" ht="13" x14ac:dyDescent="0.1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</row>
    <row r="343" spans="1:22" ht="13" x14ac:dyDescent="0.1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</row>
    <row r="344" spans="1:22" ht="13" x14ac:dyDescent="0.1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</row>
    <row r="345" spans="1:22" ht="13" x14ac:dyDescent="0.1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</row>
    <row r="346" spans="1:22" ht="13" x14ac:dyDescent="0.1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</row>
    <row r="347" spans="1:22" ht="13" x14ac:dyDescent="0.1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</row>
    <row r="348" spans="1:22" ht="13" x14ac:dyDescent="0.1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</row>
    <row r="349" spans="1:22" ht="13" x14ac:dyDescent="0.1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</row>
    <row r="350" spans="1:22" ht="13" x14ac:dyDescent="0.1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</row>
    <row r="351" spans="1:22" ht="13" x14ac:dyDescent="0.1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</row>
    <row r="352" spans="1:22" ht="13" x14ac:dyDescent="0.1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</row>
    <row r="353" spans="1:22" ht="13" x14ac:dyDescent="0.1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</row>
    <row r="354" spans="1:22" ht="13" x14ac:dyDescent="0.1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</row>
    <row r="355" spans="1:22" ht="13" x14ac:dyDescent="0.1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</row>
    <row r="356" spans="1:22" ht="13" x14ac:dyDescent="0.1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</row>
    <row r="357" spans="1:22" ht="13" x14ac:dyDescent="0.1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</row>
    <row r="358" spans="1:22" ht="13" x14ac:dyDescent="0.1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</row>
    <row r="359" spans="1:22" ht="13" x14ac:dyDescent="0.1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</row>
    <row r="360" spans="1:22" ht="13" x14ac:dyDescent="0.1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</row>
    <row r="361" spans="1:22" ht="13" x14ac:dyDescent="0.1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</row>
    <row r="362" spans="1:22" ht="13" x14ac:dyDescent="0.1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</row>
    <row r="363" spans="1:22" ht="13" x14ac:dyDescent="0.1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</row>
    <row r="364" spans="1:22" ht="13" x14ac:dyDescent="0.1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</row>
    <row r="365" spans="1:22" ht="13" x14ac:dyDescent="0.1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</row>
    <row r="366" spans="1:22" ht="13" x14ac:dyDescent="0.1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</row>
    <row r="367" spans="1:22" ht="13" x14ac:dyDescent="0.1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</row>
    <row r="368" spans="1:22" ht="13" x14ac:dyDescent="0.1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</row>
    <row r="369" spans="1:22" ht="13" x14ac:dyDescent="0.1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</row>
    <row r="370" spans="1:22" ht="13" x14ac:dyDescent="0.1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</row>
    <row r="371" spans="1:22" ht="13" x14ac:dyDescent="0.1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</row>
    <row r="372" spans="1:22" ht="13" x14ac:dyDescent="0.1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</row>
    <row r="373" spans="1:22" ht="13" x14ac:dyDescent="0.1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</row>
    <row r="374" spans="1:22" ht="13" x14ac:dyDescent="0.1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</row>
    <row r="375" spans="1:22" ht="13" x14ac:dyDescent="0.1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</row>
    <row r="376" spans="1:22" ht="13" x14ac:dyDescent="0.1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</row>
    <row r="377" spans="1:22" ht="13" x14ac:dyDescent="0.1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</row>
    <row r="378" spans="1:22" ht="13" x14ac:dyDescent="0.1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</row>
    <row r="379" spans="1:22" ht="13" x14ac:dyDescent="0.1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</row>
    <row r="380" spans="1:22" ht="13" x14ac:dyDescent="0.1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</row>
    <row r="381" spans="1:22" ht="13" x14ac:dyDescent="0.1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</row>
    <row r="382" spans="1:22" ht="13" x14ac:dyDescent="0.1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</row>
    <row r="383" spans="1:22" ht="13" x14ac:dyDescent="0.1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</row>
    <row r="384" spans="1:22" ht="13" x14ac:dyDescent="0.1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</row>
    <row r="385" spans="1:22" ht="13" x14ac:dyDescent="0.1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</row>
    <row r="386" spans="1:22" ht="13" x14ac:dyDescent="0.1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</row>
    <row r="387" spans="1:22" ht="13" x14ac:dyDescent="0.1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</row>
    <row r="388" spans="1:22" ht="13" x14ac:dyDescent="0.1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</row>
    <row r="389" spans="1:22" ht="13" x14ac:dyDescent="0.1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</row>
    <row r="390" spans="1:22" ht="13" x14ac:dyDescent="0.1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</row>
    <row r="391" spans="1:22" ht="13" x14ac:dyDescent="0.1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</row>
    <row r="392" spans="1:22" ht="13" x14ac:dyDescent="0.1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</row>
    <row r="393" spans="1:22" ht="13" x14ac:dyDescent="0.1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</row>
    <row r="394" spans="1:22" ht="13" x14ac:dyDescent="0.1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</row>
    <row r="395" spans="1:22" ht="13" x14ac:dyDescent="0.1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</row>
    <row r="396" spans="1:22" ht="13" x14ac:dyDescent="0.1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</row>
    <row r="397" spans="1:22" ht="13" x14ac:dyDescent="0.1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</row>
    <row r="398" spans="1:22" ht="13" x14ac:dyDescent="0.1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</row>
    <row r="399" spans="1:22" ht="13" x14ac:dyDescent="0.1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</row>
    <row r="400" spans="1:22" ht="13" x14ac:dyDescent="0.1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</row>
    <row r="401" spans="1:22" ht="13" x14ac:dyDescent="0.1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</row>
    <row r="402" spans="1:22" ht="13" x14ac:dyDescent="0.1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</row>
    <row r="403" spans="1:22" ht="13" x14ac:dyDescent="0.1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</row>
    <row r="404" spans="1:22" ht="13" x14ac:dyDescent="0.1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</row>
    <row r="405" spans="1:22" ht="13" x14ac:dyDescent="0.1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</row>
    <row r="406" spans="1:22" ht="13" x14ac:dyDescent="0.1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</row>
    <row r="407" spans="1:22" ht="13" x14ac:dyDescent="0.1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</row>
    <row r="408" spans="1:22" ht="13" x14ac:dyDescent="0.1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</row>
    <row r="409" spans="1:22" ht="13" x14ac:dyDescent="0.1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</row>
    <row r="410" spans="1:22" ht="13" x14ac:dyDescent="0.1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</row>
    <row r="411" spans="1:22" ht="13" x14ac:dyDescent="0.1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</row>
    <row r="412" spans="1:22" ht="13" x14ac:dyDescent="0.1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</row>
    <row r="413" spans="1:22" ht="13" x14ac:dyDescent="0.1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</row>
    <row r="414" spans="1:22" ht="13" x14ac:dyDescent="0.1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</row>
    <row r="415" spans="1:22" ht="13" x14ac:dyDescent="0.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</row>
    <row r="416" spans="1:22" ht="13" x14ac:dyDescent="0.1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</row>
    <row r="417" spans="1:22" ht="13" x14ac:dyDescent="0.1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</row>
    <row r="418" spans="1:22" ht="13" x14ac:dyDescent="0.1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</row>
    <row r="419" spans="1:22" ht="13" x14ac:dyDescent="0.1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</row>
    <row r="420" spans="1:22" ht="13" x14ac:dyDescent="0.1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</row>
    <row r="421" spans="1:22" ht="13" x14ac:dyDescent="0.1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</row>
    <row r="422" spans="1:22" ht="13" x14ac:dyDescent="0.1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</row>
    <row r="423" spans="1:22" ht="13" x14ac:dyDescent="0.1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</row>
    <row r="424" spans="1:22" ht="13" x14ac:dyDescent="0.1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</row>
    <row r="425" spans="1:22" ht="13" x14ac:dyDescent="0.1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</row>
    <row r="426" spans="1:22" ht="13" x14ac:dyDescent="0.1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</row>
    <row r="427" spans="1:22" ht="13" x14ac:dyDescent="0.1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</row>
    <row r="428" spans="1:22" ht="13" x14ac:dyDescent="0.1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</row>
    <row r="429" spans="1:22" ht="13" x14ac:dyDescent="0.1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</row>
    <row r="430" spans="1:22" ht="13" x14ac:dyDescent="0.1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</row>
    <row r="431" spans="1:22" ht="13" x14ac:dyDescent="0.1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</row>
    <row r="432" spans="1:22" ht="13" x14ac:dyDescent="0.1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</row>
    <row r="433" spans="1:22" ht="13" x14ac:dyDescent="0.1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</row>
    <row r="434" spans="1:22" ht="13" x14ac:dyDescent="0.1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</row>
    <row r="435" spans="1:22" ht="13" x14ac:dyDescent="0.1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</row>
    <row r="436" spans="1:22" ht="13" x14ac:dyDescent="0.1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</row>
    <row r="437" spans="1:22" ht="13" x14ac:dyDescent="0.1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</row>
    <row r="438" spans="1:22" ht="13" x14ac:dyDescent="0.1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</row>
    <row r="439" spans="1:22" ht="13" x14ac:dyDescent="0.1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</row>
    <row r="440" spans="1:22" ht="13" x14ac:dyDescent="0.1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</row>
    <row r="441" spans="1:22" ht="13" x14ac:dyDescent="0.1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</row>
    <row r="442" spans="1:22" ht="13" x14ac:dyDescent="0.1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</row>
    <row r="443" spans="1:22" ht="13" x14ac:dyDescent="0.1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</row>
    <row r="444" spans="1:22" ht="13" x14ac:dyDescent="0.1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</row>
    <row r="445" spans="1:22" ht="13" x14ac:dyDescent="0.1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</row>
    <row r="446" spans="1:22" ht="13" x14ac:dyDescent="0.1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</row>
    <row r="447" spans="1:22" ht="13" x14ac:dyDescent="0.1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</row>
    <row r="448" spans="1:22" ht="13" x14ac:dyDescent="0.1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</row>
    <row r="449" spans="1:22" ht="13" x14ac:dyDescent="0.1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</row>
    <row r="450" spans="1:22" ht="13" x14ac:dyDescent="0.1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</row>
    <row r="451" spans="1:22" ht="13" x14ac:dyDescent="0.1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</row>
    <row r="452" spans="1:22" ht="13" x14ac:dyDescent="0.1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</row>
    <row r="453" spans="1:22" ht="13" x14ac:dyDescent="0.1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</row>
    <row r="454" spans="1:22" ht="13" x14ac:dyDescent="0.1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</row>
    <row r="455" spans="1:22" ht="13" x14ac:dyDescent="0.1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</row>
    <row r="456" spans="1:22" ht="13" x14ac:dyDescent="0.1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</row>
    <row r="457" spans="1:22" ht="13" x14ac:dyDescent="0.1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</row>
    <row r="458" spans="1:22" ht="13" x14ac:dyDescent="0.1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</row>
    <row r="459" spans="1:22" ht="13" x14ac:dyDescent="0.1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</row>
    <row r="460" spans="1:22" ht="13" x14ac:dyDescent="0.1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</row>
    <row r="461" spans="1:22" ht="13" x14ac:dyDescent="0.1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</row>
    <row r="462" spans="1:22" ht="13" x14ac:dyDescent="0.1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</row>
    <row r="463" spans="1:22" ht="13" x14ac:dyDescent="0.1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</row>
    <row r="464" spans="1:22" ht="13" x14ac:dyDescent="0.1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</row>
    <row r="465" spans="1:22" ht="13" x14ac:dyDescent="0.1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</row>
    <row r="466" spans="1:22" ht="13" x14ac:dyDescent="0.1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</row>
    <row r="467" spans="1:22" ht="13" x14ac:dyDescent="0.1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</row>
    <row r="468" spans="1:22" ht="13" x14ac:dyDescent="0.1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</row>
    <row r="469" spans="1:22" ht="13" x14ac:dyDescent="0.1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</row>
    <row r="470" spans="1:22" ht="13" x14ac:dyDescent="0.1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</row>
    <row r="471" spans="1:22" ht="13" x14ac:dyDescent="0.1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</row>
    <row r="472" spans="1:22" ht="13" x14ac:dyDescent="0.1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</row>
    <row r="473" spans="1:22" ht="13" x14ac:dyDescent="0.1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</row>
    <row r="474" spans="1:22" ht="13" x14ac:dyDescent="0.1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</row>
    <row r="475" spans="1:22" ht="13" x14ac:dyDescent="0.1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</row>
    <row r="476" spans="1:22" ht="13" x14ac:dyDescent="0.1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</row>
    <row r="477" spans="1:22" ht="13" x14ac:dyDescent="0.1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</row>
    <row r="478" spans="1:22" ht="13" x14ac:dyDescent="0.1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</row>
    <row r="479" spans="1:22" ht="13" x14ac:dyDescent="0.1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</row>
    <row r="480" spans="1:22" ht="13" x14ac:dyDescent="0.1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</row>
    <row r="481" spans="1:22" ht="13" x14ac:dyDescent="0.1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</row>
    <row r="482" spans="1:22" ht="13" x14ac:dyDescent="0.1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</row>
    <row r="483" spans="1:22" ht="13" x14ac:dyDescent="0.1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</row>
    <row r="484" spans="1:22" ht="13" x14ac:dyDescent="0.1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</row>
    <row r="485" spans="1:22" ht="13" x14ac:dyDescent="0.1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</row>
    <row r="486" spans="1:22" ht="13" x14ac:dyDescent="0.1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</row>
    <row r="487" spans="1:22" ht="13" x14ac:dyDescent="0.1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</row>
    <row r="488" spans="1:22" ht="13" x14ac:dyDescent="0.1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</row>
    <row r="489" spans="1:22" ht="13" x14ac:dyDescent="0.1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</row>
    <row r="490" spans="1:22" ht="13" x14ac:dyDescent="0.1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</row>
    <row r="491" spans="1:22" ht="13" x14ac:dyDescent="0.1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</row>
    <row r="492" spans="1:22" ht="13" x14ac:dyDescent="0.1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</row>
    <row r="493" spans="1:22" ht="13" x14ac:dyDescent="0.1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</row>
    <row r="494" spans="1:22" ht="13" x14ac:dyDescent="0.1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</row>
    <row r="495" spans="1:22" ht="13" x14ac:dyDescent="0.1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</row>
    <row r="496" spans="1:22" ht="13" x14ac:dyDescent="0.1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</row>
    <row r="497" spans="1:22" ht="13" x14ac:dyDescent="0.1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</row>
    <row r="498" spans="1:22" ht="13" x14ac:dyDescent="0.1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</row>
    <row r="499" spans="1:22" ht="13" x14ac:dyDescent="0.1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</row>
    <row r="500" spans="1:22" ht="13" x14ac:dyDescent="0.1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</row>
    <row r="501" spans="1:22" ht="13" x14ac:dyDescent="0.1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</row>
    <row r="502" spans="1:22" ht="13" x14ac:dyDescent="0.1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</row>
    <row r="503" spans="1:22" ht="13" x14ac:dyDescent="0.1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</row>
    <row r="504" spans="1:22" ht="13" x14ac:dyDescent="0.1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</row>
    <row r="505" spans="1:22" ht="13" x14ac:dyDescent="0.1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</row>
    <row r="506" spans="1:22" ht="13" x14ac:dyDescent="0.1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</row>
    <row r="507" spans="1:22" ht="13" x14ac:dyDescent="0.1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</row>
    <row r="508" spans="1:22" ht="13" x14ac:dyDescent="0.1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</row>
    <row r="509" spans="1:22" ht="13" x14ac:dyDescent="0.1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</row>
    <row r="510" spans="1:22" ht="13" x14ac:dyDescent="0.1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</row>
    <row r="511" spans="1:22" ht="13" x14ac:dyDescent="0.1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</row>
    <row r="512" spans="1:22" ht="13" x14ac:dyDescent="0.1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</row>
    <row r="513" spans="1:22" ht="13" x14ac:dyDescent="0.1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</row>
    <row r="514" spans="1:22" ht="13" x14ac:dyDescent="0.1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</row>
    <row r="515" spans="1:22" ht="13" x14ac:dyDescent="0.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</row>
    <row r="516" spans="1:22" ht="13" x14ac:dyDescent="0.1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</row>
    <row r="517" spans="1:22" ht="13" x14ac:dyDescent="0.1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</row>
    <row r="518" spans="1:22" ht="13" x14ac:dyDescent="0.1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</row>
    <row r="519" spans="1:22" ht="13" x14ac:dyDescent="0.1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</row>
    <row r="520" spans="1:22" ht="13" x14ac:dyDescent="0.1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</row>
    <row r="521" spans="1:22" ht="13" x14ac:dyDescent="0.1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</row>
    <row r="522" spans="1:22" ht="13" x14ac:dyDescent="0.1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</row>
    <row r="523" spans="1:22" ht="13" x14ac:dyDescent="0.1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</row>
    <row r="524" spans="1:22" ht="13" x14ac:dyDescent="0.1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</row>
    <row r="525" spans="1:22" ht="13" x14ac:dyDescent="0.1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</row>
    <row r="526" spans="1:22" ht="13" x14ac:dyDescent="0.1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</row>
    <row r="527" spans="1:22" ht="13" x14ac:dyDescent="0.1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</row>
    <row r="528" spans="1:22" ht="13" x14ac:dyDescent="0.1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</row>
    <row r="529" spans="1:22" ht="13" x14ac:dyDescent="0.1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</row>
    <row r="530" spans="1:22" ht="13" x14ac:dyDescent="0.1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</row>
    <row r="531" spans="1:22" ht="13" x14ac:dyDescent="0.1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</row>
    <row r="532" spans="1:22" ht="13" x14ac:dyDescent="0.1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</row>
    <row r="533" spans="1:22" ht="13" x14ac:dyDescent="0.1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</row>
    <row r="534" spans="1:22" ht="13" x14ac:dyDescent="0.1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</row>
    <row r="535" spans="1:22" ht="13" x14ac:dyDescent="0.1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</row>
    <row r="536" spans="1:22" ht="13" x14ac:dyDescent="0.1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</row>
    <row r="537" spans="1:22" ht="13" x14ac:dyDescent="0.1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</row>
    <row r="538" spans="1:22" ht="13" x14ac:dyDescent="0.1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</row>
    <row r="539" spans="1:22" ht="13" x14ac:dyDescent="0.1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</row>
    <row r="540" spans="1:22" ht="13" x14ac:dyDescent="0.1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</row>
    <row r="541" spans="1:22" ht="13" x14ac:dyDescent="0.1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</row>
    <row r="542" spans="1:22" ht="13" x14ac:dyDescent="0.1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</row>
    <row r="543" spans="1:22" ht="13" x14ac:dyDescent="0.1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</row>
    <row r="544" spans="1:22" ht="13" x14ac:dyDescent="0.1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</row>
    <row r="545" spans="1:22" ht="13" x14ac:dyDescent="0.1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</row>
    <row r="546" spans="1:22" ht="13" x14ac:dyDescent="0.1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</row>
    <row r="547" spans="1:22" ht="13" x14ac:dyDescent="0.1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</row>
    <row r="548" spans="1:22" ht="13" x14ac:dyDescent="0.1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</row>
    <row r="549" spans="1:22" ht="13" x14ac:dyDescent="0.1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</row>
    <row r="550" spans="1:22" ht="13" x14ac:dyDescent="0.1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</row>
    <row r="551" spans="1:22" ht="13" x14ac:dyDescent="0.1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</row>
    <row r="552" spans="1:22" ht="13" x14ac:dyDescent="0.1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</row>
    <row r="553" spans="1:22" ht="13" x14ac:dyDescent="0.1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</row>
    <row r="554" spans="1:22" ht="13" x14ac:dyDescent="0.1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</row>
    <row r="555" spans="1:22" ht="13" x14ac:dyDescent="0.1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</row>
    <row r="556" spans="1:22" ht="13" x14ac:dyDescent="0.1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</row>
    <row r="557" spans="1:22" ht="13" x14ac:dyDescent="0.1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</row>
    <row r="558" spans="1:22" ht="13" x14ac:dyDescent="0.1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</row>
    <row r="559" spans="1:22" ht="13" x14ac:dyDescent="0.1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</row>
    <row r="560" spans="1:22" ht="13" x14ac:dyDescent="0.1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</row>
    <row r="561" spans="1:22" ht="13" x14ac:dyDescent="0.1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</row>
    <row r="562" spans="1:22" ht="13" x14ac:dyDescent="0.1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</row>
    <row r="563" spans="1:22" ht="13" x14ac:dyDescent="0.1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</row>
    <row r="564" spans="1:22" ht="13" x14ac:dyDescent="0.1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</row>
    <row r="565" spans="1:22" ht="13" x14ac:dyDescent="0.1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</row>
    <row r="566" spans="1:22" ht="13" x14ac:dyDescent="0.1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</row>
    <row r="567" spans="1:22" ht="13" x14ac:dyDescent="0.1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</row>
    <row r="568" spans="1:22" ht="13" x14ac:dyDescent="0.1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</row>
    <row r="569" spans="1:22" ht="13" x14ac:dyDescent="0.1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</row>
    <row r="570" spans="1:22" ht="13" x14ac:dyDescent="0.1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</row>
    <row r="571" spans="1:22" ht="13" x14ac:dyDescent="0.1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</row>
    <row r="572" spans="1:22" ht="13" x14ac:dyDescent="0.1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</row>
    <row r="573" spans="1:22" ht="13" x14ac:dyDescent="0.1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</row>
    <row r="574" spans="1:22" ht="13" x14ac:dyDescent="0.1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</row>
    <row r="575" spans="1:22" ht="13" x14ac:dyDescent="0.1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</row>
    <row r="576" spans="1:22" ht="13" x14ac:dyDescent="0.1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</row>
    <row r="577" spans="1:22" ht="13" x14ac:dyDescent="0.1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</row>
    <row r="578" spans="1:22" ht="13" x14ac:dyDescent="0.1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</row>
    <row r="579" spans="1:22" ht="13" x14ac:dyDescent="0.1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</row>
    <row r="580" spans="1:22" ht="13" x14ac:dyDescent="0.1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</row>
    <row r="581" spans="1:22" ht="13" x14ac:dyDescent="0.1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</row>
    <row r="582" spans="1:22" ht="13" x14ac:dyDescent="0.1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</row>
    <row r="583" spans="1:22" ht="13" x14ac:dyDescent="0.1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</row>
    <row r="584" spans="1:22" ht="13" x14ac:dyDescent="0.1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</row>
    <row r="585" spans="1:22" ht="13" x14ac:dyDescent="0.1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</row>
    <row r="586" spans="1:22" ht="13" x14ac:dyDescent="0.1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</row>
    <row r="587" spans="1:22" ht="13" x14ac:dyDescent="0.1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</row>
    <row r="588" spans="1:22" ht="13" x14ac:dyDescent="0.1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</row>
    <row r="589" spans="1:22" ht="13" x14ac:dyDescent="0.1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</row>
    <row r="590" spans="1:22" ht="13" x14ac:dyDescent="0.1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</row>
    <row r="591" spans="1:22" ht="13" x14ac:dyDescent="0.1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</row>
    <row r="592" spans="1:22" ht="13" x14ac:dyDescent="0.1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</row>
    <row r="593" spans="1:22" ht="13" x14ac:dyDescent="0.1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</row>
    <row r="594" spans="1:22" ht="13" x14ac:dyDescent="0.1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</row>
    <row r="595" spans="1:22" ht="13" x14ac:dyDescent="0.1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</row>
    <row r="596" spans="1:22" ht="13" x14ac:dyDescent="0.1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</row>
    <row r="597" spans="1:22" ht="13" x14ac:dyDescent="0.1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</row>
    <row r="598" spans="1:22" ht="13" x14ac:dyDescent="0.1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</row>
    <row r="599" spans="1:22" ht="13" x14ac:dyDescent="0.1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</row>
    <row r="600" spans="1:22" ht="13" x14ac:dyDescent="0.1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</row>
    <row r="601" spans="1:22" ht="13" x14ac:dyDescent="0.1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</row>
    <row r="602" spans="1:22" ht="13" x14ac:dyDescent="0.1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</row>
    <row r="603" spans="1:22" ht="13" x14ac:dyDescent="0.1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</row>
    <row r="604" spans="1:22" ht="13" x14ac:dyDescent="0.1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</row>
    <row r="605" spans="1:22" ht="13" x14ac:dyDescent="0.1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</row>
    <row r="606" spans="1:22" ht="13" x14ac:dyDescent="0.1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</row>
    <row r="607" spans="1:22" ht="13" x14ac:dyDescent="0.1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</row>
    <row r="608" spans="1:22" ht="13" x14ac:dyDescent="0.1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</row>
    <row r="609" spans="1:22" ht="13" x14ac:dyDescent="0.1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</row>
    <row r="610" spans="1:22" ht="13" x14ac:dyDescent="0.1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</row>
    <row r="611" spans="1:22" ht="13" x14ac:dyDescent="0.1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</row>
    <row r="612" spans="1:22" ht="13" x14ac:dyDescent="0.1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</row>
    <row r="613" spans="1:22" ht="13" x14ac:dyDescent="0.1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</row>
    <row r="614" spans="1:22" ht="13" x14ac:dyDescent="0.1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</row>
    <row r="615" spans="1:22" ht="13" x14ac:dyDescent="0.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</row>
    <row r="616" spans="1:22" ht="13" x14ac:dyDescent="0.1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</row>
    <row r="617" spans="1:22" ht="13" x14ac:dyDescent="0.1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</row>
    <row r="618" spans="1:22" ht="13" x14ac:dyDescent="0.1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</row>
    <row r="619" spans="1:22" ht="13" x14ac:dyDescent="0.1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</row>
    <row r="620" spans="1:22" ht="13" x14ac:dyDescent="0.1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</row>
    <row r="621" spans="1:22" ht="13" x14ac:dyDescent="0.1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</row>
    <row r="622" spans="1:22" ht="13" x14ac:dyDescent="0.1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</row>
    <row r="623" spans="1:22" ht="13" x14ac:dyDescent="0.1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</row>
    <row r="624" spans="1:22" ht="13" x14ac:dyDescent="0.1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</row>
    <row r="625" spans="1:22" ht="13" x14ac:dyDescent="0.1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</row>
    <row r="626" spans="1:22" ht="13" x14ac:dyDescent="0.1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</row>
    <row r="627" spans="1:22" ht="13" x14ac:dyDescent="0.1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</row>
    <row r="628" spans="1:22" ht="13" x14ac:dyDescent="0.1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</row>
    <row r="629" spans="1:22" ht="13" x14ac:dyDescent="0.1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</row>
    <row r="630" spans="1:22" ht="13" x14ac:dyDescent="0.1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</row>
    <row r="631" spans="1:22" ht="13" x14ac:dyDescent="0.1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</row>
    <row r="632" spans="1:22" ht="13" x14ac:dyDescent="0.1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</row>
    <row r="633" spans="1:22" ht="13" x14ac:dyDescent="0.1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</row>
    <row r="634" spans="1:22" ht="13" x14ac:dyDescent="0.1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</row>
    <row r="635" spans="1:22" ht="13" x14ac:dyDescent="0.1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</row>
    <row r="636" spans="1:22" ht="13" x14ac:dyDescent="0.1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</row>
    <row r="637" spans="1:22" ht="13" x14ac:dyDescent="0.1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</row>
    <row r="638" spans="1:22" ht="13" x14ac:dyDescent="0.1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</row>
    <row r="639" spans="1:22" ht="13" x14ac:dyDescent="0.1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</row>
    <row r="640" spans="1:22" ht="13" x14ac:dyDescent="0.1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</row>
    <row r="641" spans="1:22" ht="13" x14ac:dyDescent="0.1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</row>
    <row r="642" spans="1:22" ht="13" x14ac:dyDescent="0.1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</row>
    <row r="643" spans="1:22" ht="13" x14ac:dyDescent="0.1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</row>
    <row r="644" spans="1:22" ht="13" x14ac:dyDescent="0.1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</row>
    <row r="645" spans="1:22" ht="13" x14ac:dyDescent="0.1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</row>
    <row r="646" spans="1:22" ht="13" x14ac:dyDescent="0.1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</row>
    <row r="647" spans="1:22" ht="13" x14ac:dyDescent="0.1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</row>
    <row r="648" spans="1:22" ht="13" x14ac:dyDescent="0.1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</row>
    <row r="649" spans="1:22" ht="13" x14ac:dyDescent="0.1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</row>
    <row r="650" spans="1:22" ht="13" x14ac:dyDescent="0.1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</row>
    <row r="651" spans="1:22" ht="13" x14ac:dyDescent="0.1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</row>
    <row r="652" spans="1:22" ht="13" x14ac:dyDescent="0.1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</row>
    <row r="653" spans="1:22" ht="13" x14ac:dyDescent="0.1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</row>
    <row r="654" spans="1:22" ht="13" x14ac:dyDescent="0.1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</row>
    <row r="655" spans="1:22" ht="13" x14ac:dyDescent="0.1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</row>
    <row r="656" spans="1:22" ht="13" x14ac:dyDescent="0.1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</row>
    <row r="657" spans="1:22" ht="13" x14ac:dyDescent="0.1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</row>
    <row r="658" spans="1:22" ht="13" x14ac:dyDescent="0.1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</row>
    <row r="659" spans="1:22" ht="13" x14ac:dyDescent="0.1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</row>
    <row r="660" spans="1:22" ht="13" x14ac:dyDescent="0.1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</row>
    <row r="661" spans="1:22" ht="13" x14ac:dyDescent="0.1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</row>
    <row r="662" spans="1:22" ht="13" x14ac:dyDescent="0.1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</row>
    <row r="663" spans="1:22" ht="13" x14ac:dyDescent="0.1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</row>
    <row r="664" spans="1:22" ht="13" x14ac:dyDescent="0.1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</row>
    <row r="665" spans="1:22" ht="13" x14ac:dyDescent="0.1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</row>
    <row r="666" spans="1:22" ht="13" x14ac:dyDescent="0.1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</row>
    <row r="667" spans="1:22" ht="13" x14ac:dyDescent="0.1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</row>
    <row r="668" spans="1:22" ht="13" x14ac:dyDescent="0.1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</row>
    <row r="669" spans="1:22" ht="13" x14ac:dyDescent="0.1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</row>
    <row r="670" spans="1:22" ht="13" x14ac:dyDescent="0.1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</row>
    <row r="671" spans="1:22" ht="13" x14ac:dyDescent="0.1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</row>
    <row r="672" spans="1:22" ht="13" x14ac:dyDescent="0.1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</row>
    <row r="673" spans="1:22" ht="13" x14ac:dyDescent="0.1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</row>
    <row r="674" spans="1:22" ht="13" x14ac:dyDescent="0.1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</row>
    <row r="675" spans="1:22" ht="13" x14ac:dyDescent="0.1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</row>
    <row r="676" spans="1:22" ht="13" x14ac:dyDescent="0.1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</row>
    <row r="677" spans="1:22" ht="13" x14ac:dyDescent="0.1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</row>
    <row r="678" spans="1:22" ht="13" x14ac:dyDescent="0.1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</row>
    <row r="679" spans="1:22" ht="13" x14ac:dyDescent="0.1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</row>
    <row r="680" spans="1:22" ht="13" x14ac:dyDescent="0.1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</row>
    <row r="681" spans="1:22" ht="13" x14ac:dyDescent="0.1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</row>
    <row r="682" spans="1:22" ht="13" x14ac:dyDescent="0.1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</row>
    <row r="683" spans="1:22" ht="13" x14ac:dyDescent="0.1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</row>
    <row r="684" spans="1:22" ht="13" x14ac:dyDescent="0.1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</row>
    <row r="685" spans="1:22" ht="13" x14ac:dyDescent="0.1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</row>
    <row r="686" spans="1:22" ht="13" x14ac:dyDescent="0.1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</row>
    <row r="687" spans="1:22" ht="13" x14ac:dyDescent="0.1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</row>
    <row r="688" spans="1:22" ht="13" x14ac:dyDescent="0.1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</row>
    <row r="689" spans="1:22" ht="13" x14ac:dyDescent="0.1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</row>
    <row r="690" spans="1:22" ht="13" x14ac:dyDescent="0.1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</row>
    <row r="691" spans="1:22" ht="13" x14ac:dyDescent="0.1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</row>
    <row r="692" spans="1:22" ht="13" x14ac:dyDescent="0.1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</row>
    <row r="693" spans="1:22" ht="13" x14ac:dyDescent="0.1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</row>
    <row r="694" spans="1:22" ht="13" x14ac:dyDescent="0.1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</row>
    <row r="695" spans="1:22" ht="13" x14ac:dyDescent="0.1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</row>
    <row r="696" spans="1:22" ht="13" x14ac:dyDescent="0.1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</row>
    <row r="697" spans="1:22" ht="13" x14ac:dyDescent="0.1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</row>
    <row r="698" spans="1:22" ht="13" x14ac:dyDescent="0.1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</row>
    <row r="699" spans="1:22" ht="13" x14ac:dyDescent="0.1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</row>
    <row r="700" spans="1:22" ht="13" x14ac:dyDescent="0.1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</row>
    <row r="701" spans="1:22" ht="13" x14ac:dyDescent="0.1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</row>
    <row r="702" spans="1:22" ht="13" x14ac:dyDescent="0.1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</row>
    <row r="703" spans="1:22" ht="13" x14ac:dyDescent="0.1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</row>
    <row r="704" spans="1:22" ht="13" x14ac:dyDescent="0.1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</row>
    <row r="705" spans="1:22" ht="13" x14ac:dyDescent="0.1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</row>
    <row r="706" spans="1:22" ht="13" x14ac:dyDescent="0.1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</row>
    <row r="707" spans="1:22" ht="13" x14ac:dyDescent="0.1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</row>
    <row r="708" spans="1:22" ht="13" x14ac:dyDescent="0.1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</row>
    <row r="709" spans="1:22" ht="13" x14ac:dyDescent="0.1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</row>
    <row r="710" spans="1:22" ht="13" x14ac:dyDescent="0.1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</row>
    <row r="711" spans="1:22" ht="13" x14ac:dyDescent="0.1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</row>
    <row r="712" spans="1:22" ht="13" x14ac:dyDescent="0.1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</row>
    <row r="713" spans="1:22" ht="13" x14ac:dyDescent="0.1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</row>
    <row r="714" spans="1:22" ht="13" x14ac:dyDescent="0.1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</row>
    <row r="715" spans="1:22" ht="13" x14ac:dyDescent="0.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</row>
    <row r="716" spans="1:22" ht="13" x14ac:dyDescent="0.1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</row>
    <row r="717" spans="1:22" ht="13" x14ac:dyDescent="0.1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</row>
    <row r="718" spans="1:22" ht="13" x14ac:dyDescent="0.1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</row>
    <row r="719" spans="1:22" ht="13" x14ac:dyDescent="0.1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</row>
    <row r="720" spans="1:22" ht="13" x14ac:dyDescent="0.1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</row>
    <row r="721" spans="1:22" ht="13" x14ac:dyDescent="0.1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</row>
    <row r="722" spans="1:22" ht="13" x14ac:dyDescent="0.1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</row>
    <row r="723" spans="1:22" ht="13" x14ac:dyDescent="0.1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</row>
    <row r="724" spans="1:22" ht="13" x14ac:dyDescent="0.1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</row>
    <row r="725" spans="1:22" ht="13" x14ac:dyDescent="0.1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</row>
    <row r="726" spans="1:22" ht="13" x14ac:dyDescent="0.1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</row>
    <row r="727" spans="1:22" ht="13" x14ac:dyDescent="0.1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</row>
    <row r="728" spans="1:22" ht="13" x14ac:dyDescent="0.1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</row>
    <row r="729" spans="1:22" ht="13" x14ac:dyDescent="0.1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</row>
    <row r="730" spans="1:22" ht="13" x14ac:dyDescent="0.1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</row>
    <row r="731" spans="1:22" ht="13" x14ac:dyDescent="0.1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</row>
    <row r="732" spans="1:22" ht="13" x14ac:dyDescent="0.1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</row>
    <row r="733" spans="1:22" ht="13" x14ac:dyDescent="0.1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</row>
    <row r="734" spans="1:22" ht="13" x14ac:dyDescent="0.1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</row>
    <row r="735" spans="1:22" ht="13" x14ac:dyDescent="0.1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</row>
    <row r="736" spans="1:22" ht="13" x14ac:dyDescent="0.1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</row>
    <row r="737" spans="1:22" ht="13" x14ac:dyDescent="0.1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</row>
    <row r="738" spans="1:22" ht="13" x14ac:dyDescent="0.1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</row>
    <row r="739" spans="1:22" ht="13" x14ac:dyDescent="0.1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</row>
    <row r="740" spans="1:22" ht="13" x14ac:dyDescent="0.1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</row>
    <row r="741" spans="1:22" ht="13" x14ac:dyDescent="0.1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</row>
    <row r="742" spans="1:22" ht="13" x14ac:dyDescent="0.1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</row>
    <row r="743" spans="1:22" ht="13" x14ac:dyDescent="0.1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</row>
    <row r="744" spans="1:22" ht="13" x14ac:dyDescent="0.1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</row>
    <row r="745" spans="1:22" ht="13" x14ac:dyDescent="0.1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</row>
    <row r="746" spans="1:22" ht="13" x14ac:dyDescent="0.1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</row>
    <row r="747" spans="1:22" ht="13" x14ac:dyDescent="0.1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</row>
    <row r="748" spans="1:22" ht="13" x14ac:dyDescent="0.1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</row>
    <row r="749" spans="1:22" ht="13" x14ac:dyDescent="0.1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</row>
    <row r="750" spans="1:22" ht="13" x14ac:dyDescent="0.1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</row>
    <row r="751" spans="1:22" ht="13" x14ac:dyDescent="0.1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</row>
    <row r="752" spans="1:22" ht="13" x14ac:dyDescent="0.1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</row>
    <row r="753" spans="1:22" ht="13" x14ac:dyDescent="0.1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</row>
    <row r="754" spans="1:22" ht="13" x14ac:dyDescent="0.1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</row>
    <row r="755" spans="1:22" ht="13" x14ac:dyDescent="0.1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</row>
    <row r="756" spans="1:22" ht="13" x14ac:dyDescent="0.1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</row>
    <row r="757" spans="1:22" ht="13" x14ac:dyDescent="0.1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</row>
    <row r="758" spans="1:22" ht="13" x14ac:dyDescent="0.1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</row>
    <row r="759" spans="1:22" ht="13" x14ac:dyDescent="0.1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</row>
    <row r="760" spans="1:22" ht="13" x14ac:dyDescent="0.1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</row>
    <row r="761" spans="1:22" ht="13" x14ac:dyDescent="0.1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</row>
    <row r="762" spans="1:22" ht="13" x14ac:dyDescent="0.1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</row>
    <row r="763" spans="1:22" ht="13" x14ac:dyDescent="0.1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</row>
    <row r="764" spans="1:22" ht="13" x14ac:dyDescent="0.1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</row>
    <row r="765" spans="1:22" ht="13" x14ac:dyDescent="0.1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</row>
    <row r="766" spans="1:22" ht="13" x14ac:dyDescent="0.1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</row>
    <row r="767" spans="1:22" ht="13" x14ac:dyDescent="0.1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</row>
    <row r="768" spans="1:22" ht="13" x14ac:dyDescent="0.1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</row>
    <row r="769" spans="1:22" ht="13" x14ac:dyDescent="0.1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</row>
    <row r="770" spans="1:22" ht="13" x14ac:dyDescent="0.1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</row>
    <row r="771" spans="1:22" ht="13" x14ac:dyDescent="0.1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</row>
    <row r="772" spans="1:22" ht="13" x14ac:dyDescent="0.1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</row>
    <row r="773" spans="1:22" ht="13" x14ac:dyDescent="0.1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</row>
    <row r="774" spans="1:22" ht="13" x14ac:dyDescent="0.1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</row>
    <row r="775" spans="1:22" ht="13" x14ac:dyDescent="0.1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</row>
    <row r="776" spans="1:22" ht="13" x14ac:dyDescent="0.1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</row>
    <row r="777" spans="1:22" ht="13" x14ac:dyDescent="0.1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</row>
    <row r="778" spans="1:22" ht="13" x14ac:dyDescent="0.1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</row>
    <row r="779" spans="1:22" ht="13" x14ac:dyDescent="0.1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</row>
    <row r="780" spans="1:22" ht="13" x14ac:dyDescent="0.1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</row>
    <row r="781" spans="1:22" ht="13" x14ac:dyDescent="0.1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</row>
    <row r="782" spans="1:22" ht="13" x14ac:dyDescent="0.1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</row>
    <row r="783" spans="1:22" ht="13" x14ac:dyDescent="0.1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</row>
    <row r="784" spans="1:22" ht="13" x14ac:dyDescent="0.1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</row>
    <row r="785" spans="1:22" ht="13" x14ac:dyDescent="0.1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</row>
    <row r="786" spans="1:22" ht="13" x14ac:dyDescent="0.1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</row>
    <row r="787" spans="1:22" ht="13" x14ac:dyDescent="0.1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</row>
    <row r="788" spans="1:22" ht="13" x14ac:dyDescent="0.1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</row>
    <row r="789" spans="1:22" ht="13" x14ac:dyDescent="0.1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</row>
    <row r="790" spans="1:22" ht="13" x14ac:dyDescent="0.1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</row>
    <row r="791" spans="1:22" ht="13" x14ac:dyDescent="0.1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</row>
    <row r="792" spans="1:22" ht="13" x14ac:dyDescent="0.1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</row>
    <row r="793" spans="1:22" ht="13" x14ac:dyDescent="0.1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</row>
    <row r="794" spans="1:22" ht="13" x14ac:dyDescent="0.1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</row>
    <row r="795" spans="1:22" ht="13" x14ac:dyDescent="0.1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</row>
    <row r="796" spans="1:22" ht="13" x14ac:dyDescent="0.1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</row>
    <row r="797" spans="1:22" ht="13" x14ac:dyDescent="0.1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</row>
    <row r="798" spans="1:22" ht="13" x14ac:dyDescent="0.1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</row>
    <row r="799" spans="1:22" ht="13" x14ac:dyDescent="0.1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</row>
    <row r="800" spans="1:22" ht="13" x14ac:dyDescent="0.1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</row>
    <row r="801" spans="1:22" ht="13" x14ac:dyDescent="0.1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</row>
    <row r="802" spans="1:22" ht="13" x14ac:dyDescent="0.1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</row>
    <row r="803" spans="1:22" ht="13" x14ac:dyDescent="0.1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</row>
    <row r="804" spans="1:22" ht="13" x14ac:dyDescent="0.1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</row>
    <row r="805" spans="1:22" ht="13" x14ac:dyDescent="0.1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</row>
    <row r="806" spans="1:22" ht="13" x14ac:dyDescent="0.1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</row>
    <row r="807" spans="1:22" ht="13" x14ac:dyDescent="0.1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</row>
    <row r="808" spans="1:22" ht="13" x14ac:dyDescent="0.1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</row>
    <row r="809" spans="1:22" ht="13" x14ac:dyDescent="0.1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</row>
    <row r="810" spans="1:22" ht="13" x14ac:dyDescent="0.1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</row>
    <row r="811" spans="1:22" ht="13" x14ac:dyDescent="0.1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</row>
    <row r="812" spans="1:22" ht="13" x14ac:dyDescent="0.1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</row>
    <row r="813" spans="1:22" ht="13" x14ac:dyDescent="0.1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</row>
    <row r="814" spans="1:22" ht="13" x14ac:dyDescent="0.1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</row>
    <row r="815" spans="1:22" ht="13" x14ac:dyDescent="0.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</row>
    <row r="816" spans="1:22" ht="13" x14ac:dyDescent="0.1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</row>
    <row r="817" spans="1:22" ht="13" x14ac:dyDescent="0.1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</row>
    <row r="818" spans="1:22" ht="13" x14ac:dyDescent="0.1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</row>
    <row r="819" spans="1:22" ht="13" x14ac:dyDescent="0.1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</row>
    <row r="820" spans="1:22" ht="13" x14ac:dyDescent="0.1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</row>
    <row r="821" spans="1:22" ht="13" x14ac:dyDescent="0.1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</row>
    <row r="822" spans="1:22" ht="13" x14ac:dyDescent="0.1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</row>
    <row r="823" spans="1:22" ht="13" x14ac:dyDescent="0.1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</row>
    <row r="824" spans="1:22" ht="13" x14ac:dyDescent="0.1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</row>
    <row r="825" spans="1:22" ht="13" x14ac:dyDescent="0.1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</row>
    <row r="826" spans="1:22" ht="13" x14ac:dyDescent="0.1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</row>
    <row r="827" spans="1:22" ht="13" x14ac:dyDescent="0.1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</row>
    <row r="828" spans="1:22" ht="13" x14ac:dyDescent="0.1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</row>
    <row r="829" spans="1:22" ht="13" x14ac:dyDescent="0.1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</row>
    <row r="830" spans="1:22" ht="13" x14ac:dyDescent="0.1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</row>
    <row r="831" spans="1:22" ht="13" x14ac:dyDescent="0.1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</row>
    <row r="832" spans="1:22" ht="13" x14ac:dyDescent="0.1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</row>
    <row r="833" spans="1:22" ht="13" x14ac:dyDescent="0.1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</row>
    <row r="834" spans="1:22" ht="13" x14ac:dyDescent="0.1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</row>
    <row r="835" spans="1:22" ht="13" x14ac:dyDescent="0.1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</row>
    <row r="836" spans="1:22" ht="13" x14ac:dyDescent="0.1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</row>
    <row r="837" spans="1:22" ht="13" x14ac:dyDescent="0.1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</row>
    <row r="838" spans="1:22" ht="13" x14ac:dyDescent="0.1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</row>
    <row r="839" spans="1:22" ht="13" x14ac:dyDescent="0.1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</row>
    <row r="840" spans="1:22" ht="13" x14ac:dyDescent="0.1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</row>
    <row r="841" spans="1:22" ht="13" x14ac:dyDescent="0.1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</row>
    <row r="842" spans="1:22" ht="13" x14ac:dyDescent="0.1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</row>
    <row r="843" spans="1:22" ht="13" x14ac:dyDescent="0.1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</row>
    <row r="844" spans="1:22" ht="13" x14ac:dyDescent="0.1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</row>
    <row r="845" spans="1:22" ht="13" x14ac:dyDescent="0.1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</row>
    <row r="846" spans="1:22" ht="13" x14ac:dyDescent="0.1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</row>
    <row r="847" spans="1:22" ht="13" x14ac:dyDescent="0.1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</row>
    <row r="848" spans="1:22" ht="13" x14ac:dyDescent="0.1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</row>
    <row r="849" spans="1:22" ht="13" x14ac:dyDescent="0.1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</row>
    <row r="850" spans="1:22" ht="13" x14ac:dyDescent="0.1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</row>
    <row r="851" spans="1:22" ht="13" x14ac:dyDescent="0.1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</row>
    <row r="852" spans="1:22" ht="13" x14ac:dyDescent="0.1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</row>
    <row r="853" spans="1:22" ht="13" x14ac:dyDescent="0.1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</row>
    <row r="854" spans="1:22" ht="13" x14ac:dyDescent="0.1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</row>
    <row r="855" spans="1:22" ht="13" x14ac:dyDescent="0.1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</row>
    <row r="856" spans="1:22" ht="13" x14ac:dyDescent="0.1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</row>
    <row r="857" spans="1:22" ht="13" x14ac:dyDescent="0.1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</row>
    <row r="858" spans="1:22" ht="13" x14ac:dyDescent="0.1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</row>
    <row r="859" spans="1:22" ht="13" x14ac:dyDescent="0.1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</row>
    <row r="860" spans="1:22" ht="13" x14ac:dyDescent="0.1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</row>
    <row r="861" spans="1:22" ht="13" x14ac:dyDescent="0.1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</row>
    <row r="862" spans="1:22" ht="13" x14ac:dyDescent="0.1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</row>
    <row r="863" spans="1:22" ht="13" x14ac:dyDescent="0.1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</row>
    <row r="864" spans="1:22" ht="13" x14ac:dyDescent="0.1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</row>
    <row r="865" spans="1:22" ht="13" x14ac:dyDescent="0.1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</row>
    <row r="866" spans="1:22" ht="13" x14ac:dyDescent="0.1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</row>
    <row r="867" spans="1:22" ht="13" x14ac:dyDescent="0.1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</row>
    <row r="868" spans="1:22" ht="13" x14ac:dyDescent="0.1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</row>
    <row r="869" spans="1:22" ht="13" x14ac:dyDescent="0.1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</row>
    <row r="870" spans="1:22" ht="13" x14ac:dyDescent="0.1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</row>
    <row r="871" spans="1:22" ht="13" x14ac:dyDescent="0.1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</row>
    <row r="872" spans="1:22" ht="13" x14ac:dyDescent="0.1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</row>
    <row r="873" spans="1:22" ht="13" x14ac:dyDescent="0.1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</row>
    <row r="874" spans="1:22" ht="13" x14ac:dyDescent="0.1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</row>
    <row r="875" spans="1:22" ht="13" x14ac:dyDescent="0.1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</row>
    <row r="876" spans="1:22" ht="13" x14ac:dyDescent="0.1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</row>
    <row r="877" spans="1:22" ht="13" x14ac:dyDescent="0.1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</row>
    <row r="878" spans="1:22" ht="13" x14ac:dyDescent="0.1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</row>
    <row r="879" spans="1:22" ht="13" x14ac:dyDescent="0.1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</row>
    <row r="880" spans="1:22" ht="13" x14ac:dyDescent="0.1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</row>
    <row r="881" spans="1:22" ht="13" x14ac:dyDescent="0.1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</row>
    <row r="882" spans="1:22" ht="13" x14ac:dyDescent="0.1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</row>
    <row r="883" spans="1:22" ht="13" x14ac:dyDescent="0.1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</row>
    <row r="884" spans="1:22" ht="13" x14ac:dyDescent="0.1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</row>
    <row r="885" spans="1:22" ht="13" x14ac:dyDescent="0.1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</row>
    <row r="886" spans="1:22" ht="13" x14ac:dyDescent="0.1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</row>
    <row r="887" spans="1:22" ht="13" x14ac:dyDescent="0.1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</row>
    <row r="888" spans="1:22" ht="13" x14ac:dyDescent="0.1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</row>
    <row r="889" spans="1:22" ht="13" x14ac:dyDescent="0.1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</row>
    <row r="890" spans="1:22" ht="13" x14ac:dyDescent="0.1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</row>
    <row r="891" spans="1:22" ht="13" x14ac:dyDescent="0.1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</row>
    <row r="892" spans="1:22" ht="13" x14ac:dyDescent="0.1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</row>
    <row r="893" spans="1:22" ht="13" x14ac:dyDescent="0.1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</row>
    <row r="894" spans="1:22" ht="13" x14ac:dyDescent="0.1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</row>
    <row r="895" spans="1:22" ht="13" x14ac:dyDescent="0.1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</row>
    <row r="896" spans="1:22" ht="13" x14ac:dyDescent="0.1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</row>
    <row r="897" spans="1:22" ht="13" x14ac:dyDescent="0.1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</row>
    <row r="898" spans="1:22" ht="13" x14ac:dyDescent="0.1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</row>
    <row r="899" spans="1:22" ht="13" x14ac:dyDescent="0.1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</row>
    <row r="900" spans="1:22" ht="13" x14ac:dyDescent="0.1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</row>
    <row r="901" spans="1:22" ht="13" x14ac:dyDescent="0.1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</row>
    <row r="902" spans="1:22" ht="13" x14ac:dyDescent="0.1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</row>
    <row r="903" spans="1:22" ht="13" x14ac:dyDescent="0.1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</row>
    <row r="904" spans="1:22" ht="13" x14ac:dyDescent="0.1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</row>
    <row r="905" spans="1:22" ht="13" x14ac:dyDescent="0.1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</row>
    <row r="906" spans="1:22" ht="13" x14ac:dyDescent="0.1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</row>
    <row r="907" spans="1:22" ht="13" x14ac:dyDescent="0.1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</row>
    <row r="908" spans="1:22" ht="13" x14ac:dyDescent="0.1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</row>
    <row r="909" spans="1:22" ht="13" x14ac:dyDescent="0.1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</row>
    <row r="910" spans="1:22" ht="13" x14ac:dyDescent="0.1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</row>
    <row r="911" spans="1:22" ht="13" x14ac:dyDescent="0.1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</row>
    <row r="912" spans="1:22" ht="13" x14ac:dyDescent="0.1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</row>
    <row r="913" spans="1:22" ht="13" x14ac:dyDescent="0.1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</row>
    <row r="914" spans="1:22" ht="13" x14ac:dyDescent="0.1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</row>
    <row r="915" spans="1:22" ht="13" x14ac:dyDescent="0.1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</row>
    <row r="916" spans="1:22" ht="13" x14ac:dyDescent="0.1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</row>
    <row r="917" spans="1:22" ht="13" x14ac:dyDescent="0.1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</row>
    <row r="918" spans="1:22" ht="13" x14ac:dyDescent="0.1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</row>
    <row r="919" spans="1:22" ht="13" x14ac:dyDescent="0.1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</row>
    <row r="920" spans="1:22" ht="13" x14ac:dyDescent="0.1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</row>
    <row r="921" spans="1:22" ht="13" x14ac:dyDescent="0.1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</row>
    <row r="922" spans="1:22" ht="13" x14ac:dyDescent="0.1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</row>
    <row r="923" spans="1:22" ht="13" x14ac:dyDescent="0.1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</row>
    <row r="924" spans="1:22" ht="13" x14ac:dyDescent="0.1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</row>
    <row r="925" spans="1:22" ht="13" x14ac:dyDescent="0.1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</row>
    <row r="926" spans="1:22" ht="13" x14ac:dyDescent="0.1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</row>
    <row r="927" spans="1:22" ht="13" x14ac:dyDescent="0.1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</row>
    <row r="928" spans="1:22" ht="13" x14ac:dyDescent="0.1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</row>
    <row r="929" spans="1:22" ht="13" x14ac:dyDescent="0.1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</row>
    <row r="930" spans="1:22" ht="13" x14ac:dyDescent="0.1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</row>
    <row r="931" spans="1:22" ht="13" x14ac:dyDescent="0.1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</row>
    <row r="932" spans="1:22" ht="13" x14ac:dyDescent="0.1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</row>
    <row r="933" spans="1:22" ht="13" x14ac:dyDescent="0.1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</row>
    <row r="934" spans="1:22" ht="13" x14ac:dyDescent="0.1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</row>
    <row r="935" spans="1:22" ht="13" x14ac:dyDescent="0.1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</row>
    <row r="936" spans="1:22" ht="13" x14ac:dyDescent="0.1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</row>
    <row r="937" spans="1:22" ht="13" x14ac:dyDescent="0.1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</row>
    <row r="938" spans="1:22" ht="13" x14ac:dyDescent="0.1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</row>
    <row r="939" spans="1:22" ht="13" x14ac:dyDescent="0.1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</row>
    <row r="940" spans="1:22" ht="13" x14ac:dyDescent="0.1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</row>
    <row r="941" spans="1:22" ht="13" x14ac:dyDescent="0.1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</row>
    <row r="942" spans="1:22" ht="13" x14ac:dyDescent="0.1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</row>
    <row r="943" spans="1:22" ht="13" x14ac:dyDescent="0.1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</row>
    <row r="944" spans="1:22" ht="13" x14ac:dyDescent="0.1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</row>
    <row r="945" spans="1:22" ht="13" x14ac:dyDescent="0.1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</row>
    <row r="946" spans="1:22" ht="13" x14ac:dyDescent="0.1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</row>
    <row r="947" spans="1:22" ht="13" x14ac:dyDescent="0.1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</row>
    <row r="948" spans="1:22" ht="13" x14ac:dyDescent="0.1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</row>
    <row r="949" spans="1:22" ht="13" x14ac:dyDescent="0.1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</row>
    <row r="950" spans="1:22" ht="13" x14ac:dyDescent="0.1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</row>
    <row r="951" spans="1:22" ht="13" x14ac:dyDescent="0.1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</row>
    <row r="952" spans="1:22" ht="13" x14ac:dyDescent="0.1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</row>
    <row r="953" spans="1:22" ht="13" x14ac:dyDescent="0.1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</row>
    <row r="954" spans="1:22" ht="13" x14ac:dyDescent="0.1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</row>
    <row r="955" spans="1:22" ht="13" x14ac:dyDescent="0.1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</row>
    <row r="956" spans="1:22" ht="13" x14ac:dyDescent="0.1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</row>
    <row r="957" spans="1:22" ht="13" x14ac:dyDescent="0.1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</row>
    <row r="958" spans="1:22" ht="13" x14ac:dyDescent="0.1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</row>
    <row r="959" spans="1:22" ht="13" x14ac:dyDescent="0.1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</row>
    <row r="960" spans="1:22" ht="13" x14ac:dyDescent="0.1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</row>
    <row r="961" spans="1:22" ht="13" x14ac:dyDescent="0.1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</row>
    <row r="962" spans="1:22" ht="13" x14ac:dyDescent="0.1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</row>
    <row r="963" spans="1:22" ht="13" x14ac:dyDescent="0.1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</row>
    <row r="964" spans="1:22" ht="13" x14ac:dyDescent="0.1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</row>
    <row r="965" spans="1:22" ht="13" x14ac:dyDescent="0.1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</row>
    <row r="966" spans="1:22" ht="13" x14ac:dyDescent="0.1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</row>
    <row r="967" spans="1:22" ht="13" x14ac:dyDescent="0.1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</row>
    <row r="968" spans="1:22" ht="13" x14ac:dyDescent="0.1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</row>
    <row r="969" spans="1:22" ht="13" x14ac:dyDescent="0.1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</row>
    <row r="970" spans="1:22" ht="13" x14ac:dyDescent="0.1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</row>
    <row r="971" spans="1:22" ht="13" x14ac:dyDescent="0.1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</row>
    <row r="972" spans="1:22" ht="13" x14ac:dyDescent="0.1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</row>
    <row r="973" spans="1:22" ht="13" x14ac:dyDescent="0.1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</row>
    <row r="974" spans="1:22" ht="13" x14ac:dyDescent="0.1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</row>
    <row r="975" spans="1:22" ht="13" x14ac:dyDescent="0.1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</row>
    <row r="976" spans="1:22" ht="13" x14ac:dyDescent="0.1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</row>
    <row r="977" spans="1:22" ht="13" x14ac:dyDescent="0.1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</row>
    <row r="978" spans="1:22" ht="13" x14ac:dyDescent="0.1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</row>
    <row r="979" spans="1:22" ht="13" x14ac:dyDescent="0.1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</row>
    <row r="980" spans="1:22" ht="13" x14ac:dyDescent="0.1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</row>
    <row r="981" spans="1:22" ht="13" x14ac:dyDescent="0.1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</row>
    <row r="982" spans="1:22" ht="13" x14ac:dyDescent="0.1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</row>
    <row r="983" spans="1:22" ht="13" x14ac:dyDescent="0.1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</row>
    <row r="984" spans="1:22" ht="13" x14ac:dyDescent="0.1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</row>
    <row r="985" spans="1:22" ht="13" x14ac:dyDescent="0.1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</row>
    <row r="986" spans="1:22" ht="13" x14ac:dyDescent="0.1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</row>
    <row r="987" spans="1:22" ht="13" x14ac:dyDescent="0.1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</row>
    <row r="988" spans="1:22" ht="13" x14ac:dyDescent="0.1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</row>
    <row r="989" spans="1:22" ht="13" x14ac:dyDescent="0.1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</row>
    <row r="990" spans="1:22" ht="13" x14ac:dyDescent="0.1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</row>
    <row r="991" spans="1:22" ht="13" x14ac:dyDescent="0.1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</row>
    <row r="992" spans="1:22" ht="13" x14ac:dyDescent="0.1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</row>
    <row r="993" spans="1:22" ht="13" x14ac:dyDescent="0.1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</row>
    <row r="994" spans="1:22" ht="13" x14ac:dyDescent="0.1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</row>
    <row r="995" spans="1:22" ht="13" x14ac:dyDescent="0.1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</row>
  </sheetData>
  <sheetProtection algorithmName="SHA-512" hashValue="xiSBOYYtTVXgF4xpDKAsnDnYCO2wNvBfCAjgIuA+ENAommV4wtYmKAvant0Z0HoUUK4Ga7WPKU+t3JY89wHE3Q==" saltValue="TkN13oilmhVWgSSa5ISBzw==" spinCount="100000" sheet="1" objects="1" scenarios="1"/>
  <mergeCells count="10">
    <mergeCell ref="B10:C10"/>
    <mergeCell ref="B11:C11"/>
    <mergeCell ref="B17:C17"/>
    <mergeCell ref="A1:D3"/>
    <mergeCell ref="B5:C6"/>
    <mergeCell ref="A4:D4"/>
    <mergeCell ref="D5:D18"/>
    <mergeCell ref="A18:C18"/>
    <mergeCell ref="A9:C9"/>
    <mergeCell ref="A5:A6"/>
  </mergeCells>
  <conditionalFormatting sqref="D5">
    <cfRule type="expression" dxfId="1" priority="1">
      <formula>C5&lt;C12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D9177-CFAB-CE4F-AC19-5B30BB818314}">
  <sheetPr>
    <outlinePr summaryBelow="0" summaryRight="0"/>
  </sheetPr>
  <dimension ref="A1:V995"/>
  <sheetViews>
    <sheetView zoomScale="130" zoomScaleNormal="130" workbookViewId="0">
      <selection activeCell="G27" sqref="G27"/>
    </sheetView>
  </sheetViews>
  <sheetFormatPr baseColWidth="10" defaultColWidth="14.5" defaultRowHeight="15.75" customHeight="1" x14ac:dyDescent="0.15"/>
  <cols>
    <col min="1" max="1" width="27" customWidth="1"/>
    <col min="2" max="2" width="5.6640625" customWidth="1"/>
    <col min="4" max="4" width="2.6640625" customWidth="1"/>
    <col min="5" max="5" width="6.1640625" customWidth="1"/>
  </cols>
  <sheetData>
    <row r="1" spans="1:22" ht="15.75" customHeight="1" x14ac:dyDescent="0.15">
      <c r="A1" s="60" t="s">
        <v>48</v>
      </c>
      <c r="B1" s="60"/>
      <c r="C1" s="60"/>
      <c r="D1" s="60"/>
      <c r="E1" s="3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5.75" customHeight="1" x14ac:dyDescent="0.15">
      <c r="A2" s="60"/>
      <c r="B2" s="60"/>
      <c r="C2" s="60"/>
      <c r="D2" s="60"/>
      <c r="E2" s="3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5.75" customHeight="1" x14ac:dyDescent="0.15">
      <c r="A3" s="60"/>
      <c r="B3" s="60"/>
      <c r="C3" s="60"/>
      <c r="D3" s="60"/>
      <c r="E3" s="3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6" x14ac:dyDescent="0.2">
      <c r="A4" s="49" t="s">
        <v>46</v>
      </c>
      <c r="B4" s="49"/>
      <c r="C4" s="49"/>
      <c r="D4" s="49"/>
      <c r="E4" s="3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15.75" customHeight="1" x14ac:dyDescent="0.15">
      <c r="A5" s="52" t="s">
        <v>50</v>
      </c>
      <c r="B5" s="55">
        <f>B10-B11-C12-C13-C14-C15-C16-B17</f>
        <v>178180</v>
      </c>
      <c r="C5" s="52"/>
      <c r="D5" s="44"/>
      <c r="E5" s="3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.75" customHeight="1" x14ac:dyDescent="0.15">
      <c r="A6" s="53"/>
      <c r="B6" s="52"/>
      <c r="C6" s="52"/>
      <c r="D6" s="44"/>
      <c r="E6" s="3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15.75" customHeight="1" x14ac:dyDescent="0.15">
      <c r="A7" s="4"/>
      <c r="B7" s="4"/>
      <c r="C7" s="5"/>
      <c r="D7" s="44"/>
      <c r="E7" s="3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15.75" customHeight="1" x14ac:dyDescent="0.15">
      <c r="A8" s="4"/>
      <c r="B8" s="4"/>
      <c r="C8" s="5"/>
      <c r="D8" s="44"/>
      <c r="E8" s="3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15.75" customHeight="1" x14ac:dyDescent="0.15">
      <c r="A9" s="57"/>
      <c r="B9" s="57"/>
      <c r="C9" s="57"/>
      <c r="D9" s="44"/>
      <c r="E9" s="3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15.75" customHeight="1" x14ac:dyDescent="0.15">
      <c r="A10" s="11" t="s">
        <v>7</v>
      </c>
      <c r="B10" s="58">
        <v>322000</v>
      </c>
      <c r="C10" s="58"/>
      <c r="D10" s="44"/>
      <c r="E10" s="3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15.75" customHeight="1" x14ac:dyDescent="0.15">
      <c r="A11" s="24" t="s">
        <v>47</v>
      </c>
      <c r="B11" s="58">
        <v>34000</v>
      </c>
      <c r="C11" s="58"/>
      <c r="D11" s="44"/>
      <c r="E11" s="3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15.75" customHeight="1" x14ac:dyDescent="0.15">
      <c r="A12" s="24" t="s">
        <v>51</v>
      </c>
      <c r="B12" s="59">
        <v>0.03</v>
      </c>
      <c r="C12" s="54">
        <f>B10*B12</f>
        <v>9660</v>
      </c>
      <c r="D12" s="44"/>
      <c r="E12" s="3"/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15.75" customHeight="1" x14ac:dyDescent="0.15">
      <c r="A13" s="24" t="s">
        <v>52</v>
      </c>
      <c r="B13" s="59">
        <v>0.01</v>
      </c>
      <c r="C13" s="54">
        <f>B10*B13</f>
        <v>3220</v>
      </c>
      <c r="D13" s="44"/>
      <c r="E13" s="3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15.75" customHeight="1" x14ac:dyDescent="0.15">
      <c r="A14" s="24" t="s">
        <v>53</v>
      </c>
      <c r="B14" s="59">
        <v>0.03</v>
      </c>
      <c r="C14" s="54">
        <f>B10*B14</f>
        <v>9660</v>
      </c>
      <c r="D14" s="44"/>
      <c r="E14" s="3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15.75" customHeight="1" x14ac:dyDescent="0.15">
      <c r="A15" s="24" t="s">
        <v>54</v>
      </c>
      <c r="B15" s="59">
        <v>0.2</v>
      </c>
      <c r="C15" s="54">
        <f>B10*B15</f>
        <v>64400</v>
      </c>
      <c r="D15" s="44"/>
      <c r="E15" s="3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15.75" customHeight="1" x14ac:dyDescent="0.15">
      <c r="A16" s="24" t="s">
        <v>55</v>
      </c>
      <c r="B16" s="59">
        <v>0.04</v>
      </c>
      <c r="C16" s="54">
        <f>B10*B16</f>
        <v>12880</v>
      </c>
      <c r="D16" s="44"/>
      <c r="E16" s="3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15.75" customHeight="1" x14ac:dyDescent="0.15">
      <c r="A17" s="24" t="s">
        <v>56</v>
      </c>
      <c r="B17" s="58">
        <v>10000</v>
      </c>
      <c r="C17" s="58"/>
      <c r="D17" s="44"/>
      <c r="E17" s="3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15.75" customHeight="1" x14ac:dyDescent="0.15">
      <c r="A18" s="56"/>
      <c r="B18" s="56"/>
      <c r="C18" s="56"/>
      <c r="D18" s="44"/>
      <c r="E18" s="3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15.75" customHeight="1" x14ac:dyDescent="0.15">
      <c r="A19" s="3"/>
      <c r="B19" s="3"/>
      <c r="C19" s="33"/>
      <c r="D19" s="3"/>
      <c r="E19" s="3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15.75" customHeight="1" x14ac:dyDescent="0.15">
      <c r="A20" s="3"/>
      <c r="B20" s="3"/>
      <c r="C20" s="33"/>
      <c r="D20" s="3"/>
      <c r="E20" s="3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13" x14ac:dyDescent="0.15">
      <c r="A21" s="3"/>
      <c r="B21" s="3"/>
      <c r="C21" s="34"/>
      <c r="D21" s="3"/>
      <c r="E21" s="3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13" x14ac:dyDescent="0.15">
      <c r="A22" s="16"/>
      <c r="B22" s="16"/>
      <c r="C22" s="16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15.75" customHeight="1" x14ac:dyDescent="0.1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15.75" customHeight="1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15.75" customHeight="1" x14ac:dyDescent="0.1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ht="15.75" customHeight="1" x14ac:dyDescent="0.1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15.75" customHeight="1" x14ac:dyDescent="0.1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5.75" customHeight="1" x14ac:dyDescent="0.1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5.75" customHeight="1" x14ac:dyDescent="0.1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5.75" customHeight="1" x14ac:dyDescent="0.1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5.75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5.75" customHeight="1" x14ac:dyDescent="0.1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5.75" customHeight="1" x14ac:dyDescent="0.1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5.75" customHeight="1" x14ac:dyDescent="0.1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5.75" customHeight="1" x14ac:dyDescent="0.1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15.75" customHeight="1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ht="15.75" customHeight="1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15.75" customHeight="1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15.75" customHeight="1" x14ac:dyDescent="0.1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15.75" customHeight="1" x14ac:dyDescent="0.1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15.75" customHeight="1" x14ac:dyDescent="0.1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15.75" customHeight="1" x14ac:dyDescent="0.1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15.75" customHeight="1" x14ac:dyDescent="0.1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15.75" customHeight="1" x14ac:dyDescent="0.1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15.75" customHeight="1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15.75" customHeight="1" x14ac:dyDescent="0.1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15.75" customHeight="1" x14ac:dyDescent="0.1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t="15.75" customHeight="1" x14ac:dyDescent="0.1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ht="15.75" customHeight="1" x14ac:dyDescent="0.1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15.75" customHeight="1" x14ac:dyDescent="0.1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ht="15.75" customHeight="1" x14ac:dyDescent="0.1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ht="15.75" customHeight="1" x14ac:dyDescent="0.1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ht="15.75" customHeight="1" x14ac:dyDescent="0.1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ht="13" x14ac:dyDescent="0.1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ht="13" x14ac:dyDescent="0.1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13" x14ac:dyDescent="0.1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ht="13" x14ac:dyDescent="0.1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13" x14ac:dyDescent="0.1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ht="13" x14ac:dyDescent="0.1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ht="13" x14ac:dyDescent="0.1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ht="13" x14ac:dyDescent="0.1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13" x14ac:dyDescent="0.1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ht="13" x14ac:dyDescent="0.1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ht="13" x14ac:dyDescent="0.1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 ht="13" x14ac:dyDescent="0.1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ht="13" x14ac:dyDescent="0.1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ht="13" x14ac:dyDescent="0.1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 ht="13" x14ac:dyDescent="0.1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 ht="13" x14ac:dyDescent="0.1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2" ht="13" x14ac:dyDescent="0.1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2" ht="13" x14ac:dyDescent="0.1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 ht="13" x14ac:dyDescent="0.1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ht="13" x14ac:dyDescent="0.1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 ht="13" x14ac:dyDescent="0.1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ht="13" x14ac:dyDescent="0.1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ht="13" x14ac:dyDescent="0.1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ht="13" x14ac:dyDescent="0.1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 ht="13" x14ac:dyDescent="0.1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2" ht="13" x14ac:dyDescent="0.1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 ht="13" x14ac:dyDescent="0.1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ht="13" x14ac:dyDescent="0.1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ht="13" x14ac:dyDescent="0.1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ht="13" x14ac:dyDescent="0.1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ht="13" x14ac:dyDescent="0.1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ht="13" x14ac:dyDescent="0.1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ht="13" x14ac:dyDescent="0.1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ht="13" x14ac:dyDescent="0.1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 ht="13" x14ac:dyDescent="0.1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 ht="13" x14ac:dyDescent="0.1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ht="13" x14ac:dyDescent="0.1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ht="13" x14ac:dyDescent="0.1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ht="13" x14ac:dyDescent="0.1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2" ht="13" x14ac:dyDescent="0.1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2" ht="13" x14ac:dyDescent="0.1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2" ht="13" x14ac:dyDescent="0.1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 ht="13" x14ac:dyDescent="0.1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ht="13" x14ac:dyDescent="0.1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13" x14ac:dyDescent="0.1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ht="13" x14ac:dyDescent="0.1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ht="13" x14ac:dyDescent="0.1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ht="13" x14ac:dyDescent="0.1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ht="13" x14ac:dyDescent="0.1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ht="13" x14ac:dyDescent="0.1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ht="13" x14ac:dyDescent="0.1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13" x14ac:dyDescent="0.1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ht="13" x14ac:dyDescent="0.1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ht="13" x14ac:dyDescent="0.1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ht="13" x14ac:dyDescent="0.1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ht="13" x14ac:dyDescent="0.1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ht="13" x14ac:dyDescent="0.1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 ht="13" x14ac:dyDescent="0.1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22" ht="13" x14ac:dyDescent="0.1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1:22" ht="13" x14ac:dyDescent="0.1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1:22" ht="13" x14ac:dyDescent="0.1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1:22" ht="13" x14ac:dyDescent="0.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1:22" ht="13" x14ac:dyDescent="0.1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1:22" ht="13" x14ac:dyDescent="0.1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1:22" ht="13" x14ac:dyDescent="0.1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1:22" ht="13" x14ac:dyDescent="0.1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1:22" ht="13" x14ac:dyDescent="0.1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1:22" ht="13" x14ac:dyDescent="0.1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 ht="13" x14ac:dyDescent="0.1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2" ht="13" x14ac:dyDescent="0.1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1:22" ht="13" x14ac:dyDescent="0.1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1:22" ht="13" x14ac:dyDescent="0.1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1:22" ht="13" x14ac:dyDescent="0.1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ht="13" x14ac:dyDescent="0.1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1:22" ht="13" x14ac:dyDescent="0.1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1:22" ht="13" x14ac:dyDescent="0.1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 ht="13" x14ac:dyDescent="0.1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1:22" ht="13" x14ac:dyDescent="0.1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1:22" ht="13" x14ac:dyDescent="0.1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1:22" ht="13" x14ac:dyDescent="0.1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1:22" ht="13" x14ac:dyDescent="0.1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1:22" ht="13" x14ac:dyDescent="0.1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1:22" ht="13" x14ac:dyDescent="0.1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1:22" ht="13" x14ac:dyDescent="0.1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spans="1:22" ht="13" x14ac:dyDescent="0.1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spans="1:22" ht="13" x14ac:dyDescent="0.1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1:22" ht="13" x14ac:dyDescent="0.1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 ht="13" x14ac:dyDescent="0.1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 ht="13" x14ac:dyDescent="0.1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ht="13" x14ac:dyDescent="0.1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ht="13" x14ac:dyDescent="0.1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1:22" ht="13" x14ac:dyDescent="0.1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ht="13" x14ac:dyDescent="0.1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22" ht="13" x14ac:dyDescent="0.1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1:22" ht="13" x14ac:dyDescent="0.1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1:22" ht="13" x14ac:dyDescent="0.1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1:22" ht="13" x14ac:dyDescent="0.1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spans="1:22" ht="13" x14ac:dyDescent="0.1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spans="1:22" ht="13" x14ac:dyDescent="0.1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spans="1:22" ht="13" x14ac:dyDescent="0.1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spans="1:22" ht="13" x14ac:dyDescent="0.1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spans="1:22" ht="13" x14ac:dyDescent="0.1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spans="1:22" ht="13" x14ac:dyDescent="0.1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spans="1:22" ht="13" x14ac:dyDescent="0.1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spans="1:22" ht="13" x14ac:dyDescent="0.1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spans="1:22" ht="13" x14ac:dyDescent="0.1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spans="1:22" ht="13" x14ac:dyDescent="0.1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spans="1:22" ht="13" x14ac:dyDescent="0.1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spans="1:22" ht="13" x14ac:dyDescent="0.1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spans="1:22" ht="13" x14ac:dyDescent="0.1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1:22" ht="13" x14ac:dyDescent="0.1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spans="1:22" ht="13" x14ac:dyDescent="0.1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spans="1:22" ht="13" x14ac:dyDescent="0.1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spans="1:22" ht="13" x14ac:dyDescent="0.1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spans="1:22" ht="13" x14ac:dyDescent="0.1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spans="1:22" ht="13" x14ac:dyDescent="0.1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1:22" ht="13" x14ac:dyDescent="0.1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spans="1:22" ht="13" x14ac:dyDescent="0.1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spans="1:22" ht="13" x14ac:dyDescent="0.1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spans="1:22" ht="13" x14ac:dyDescent="0.1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spans="1:22" ht="13" x14ac:dyDescent="0.1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spans="1:22" ht="13" x14ac:dyDescent="0.1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spans="1:22" ht="13" x14ac:dyDescent="0.1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spans="1:22" ht="13" x14ac:dyDescent="0.1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spans="1:22" ht="13" x14ac:dyDescent="0.1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spans="1:22" ht="13" x14ac:dyDescent="0.1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spans="1:22" ht="13" x14ac:dyDescent="0.1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spans="1:22" ht="13" x14ac:dyDescent="0.1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spans="1:22" ht="13" x14ac:dyDescent="0.1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spans="1:22" ht="13" x14ac:dyDescent="0.1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spans="1:22" ht="13" x14ac:dyDescent="0.1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spans="1:22" ht="13" x14ac:dyDescent="0.1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spans="1:22" ht="13" x14ac:dyDescent="0.1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1:22" ht="13" x14ac:dyDescent="0.1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1:22" ht="13" x14ac:dyDescent="0.1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1:22" ht="13" x14ac:dyDescent="0.1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1:22" ht="13" x14ac:dyDescent="0.1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spans="1:22" ht="13" x14ac:dyDescent="0.1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spans="1:22" ht="13" x14ac:dyDescent="0.1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spans="1:22" ht="13" x14ac:dyDescent="0.1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1:22" ht="13" x14ac:dyDescent="0.1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spans="1:22" ht="13" x14ac:dyDescent="0.1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spans="1:22" ht="13" x14ac:dyDescent="0.1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spans="1:22" ht="13" x14ac:dyDescent="0.1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spans="1:22" ht="13" x14ac:dyDescent="0.1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1:22" ht="13" x14ac:dyDescent="0.1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1:22" ht="13" x14ac:dyDescent="0.1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1:22" ht="13" x14ac:dyDescent="0.1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1:22" ht="13" x14ac:dyDescent="0.1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1:22" ht="13" x14ac:dyDescent="0.1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1:22" ht="13" x14ac:dyDescent="0.1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spans="1:22" ht="13" x14ac:dyDescent="0.1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spans="1:22" ht="13" x14ac:dyDescent="0.1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spans="1:22" ht="13" x14ac:dyDescent="0.1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spans="1:22" ht="13" x14ac:dyDescent="0.1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spans="1:22" ht="13" x14ac:dyDescent="0.1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spans="1:22" ht="13" x14ac:dyDescent="0.1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1:22" ht="13" x14ac:dyDescent="0.1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1:22" ht="13" x14ac:dyDescent="0.1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spans="1:22" ht="13" x14ac:dyDescent="0.1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spans="1:22" ht="13" x14ac:dyDescent="0.1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spans="1:22" ht="13" x14ac:dyDescent="0.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spans="1:22" ht="13" x14ac:dyDescent="0.1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spans="1:22" ht="13" x14ac:dyDescent="0.1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spans="1:22" ht="13" x14ac:dyDescent="0.1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spans="1:22" ht="13" x14ac:dyDescent="0.1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spans="1:22" ht="13" x14ac:dyDescent="0.1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spans="1:22" ht="13" x14ac:dyDescent="0.1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spans="1:22" ht="13" x14ac:dyDescent="0.1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spans="1:22" ht="13" x14ac:dyDescent="0.1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spans="1:22" ht="13" x14ac:dyDescent="0.1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spans="1:22" ht="13" x14ac:dyDescent="0.1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spans="1:22" ht="13" x14ac:dyDescent="0.1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spans="1:22" ht="13" x14ac:dyDescent="0.1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spans="1:22" ht="13" x14ac:dyDescent="0.1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spans="1:22" ht="13" x14ac:dyDescent="0.1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spans="1:22" ht="13" x14ac:dyDescent="0.1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spans="1:22" ht="13" x14ac:dyDescent="0.1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spans="1:22" ht="13" x14ac:dyDescent="0.1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spans="1:22" ht="13" x14ac:dyDescent="0.1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spans="1:22" ht="13" x14ac:dyDescent="0.1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spans="1:22" ht="13" x14ac:dyDescent="0.1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spans="1:22" ht="13" x14ac:dyDescent="0.1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spans="1:22" ht="13" x14ac:dyDescent="0.1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spans="1:22" ht="13" x14ac:dyDescent="0.1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spans="1:22" ht="13" x14ac:dyDescent="0.1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spans="1:22" ht="13" x14ac:dyDescent="0.1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</row>
    <row r="241" spans="1:22" ht="13" x14ac:dyDescent="0.1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</row>
    <row r="242" spans="1:22" ht="13" x14ac:dyDescent="0.1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</row>
    <row r="243" spans="1:22" ht="13" x14ac:dyDescent="0.1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</row>
    <row r="244" spans="1:22" ht="13" x14ac:dyDescent="0.1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</row>
    <row r="245" spans="1:22" ht="13" x14ac:dyDescent="0.1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</row>
    <row r="246" spans="1:22" ht="13" x14ac:dyDescent="0.1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</row>
    <row r="247" spans="1:22" ht="13" x14ac:dyDescent="0.1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</row>
    <row r="248" spans="1:22" ht="13" x14ac:dyDescent="0.1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</row>
    <row r="249" spans="1:22" ht="13" x14ac:dyDescent="0.1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</row>
    <row r="250" spans="1:22" ht="13" x14ac:dyDescent="0.1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</row>
    <row r="251" spans="1:22" ht="13" x14ac:dyDescent="0.1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</row>
    <row r="252" spans="1:22" ht="13" x14ac:dyDescent="0.1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</row>
    <row r="253" spans="1:22" ht="13" x14ac:dyDescent="0.1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</row>
    <row r="254" spans="1:22" ht="13" x14ac:dyDescent="0.1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</row>
    <row r="255" spans="1:22" ht="13" x14ac:dyDescent="0.1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</row>
    <row r="256" spans="1:22" ht="13" x14ac:dyDescent="0.1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</row>
    <row r="257" spans="1:22" ht="13" x14ac:dyDescent="0.1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</row>
    <row r="258" spans="1:22" ht="13" x14ac:dyDescent="0.1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</row>
    <row r="259" spans="1:22" ht="13" x14ac:dyDescent="0.1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</row>
    <row r="260" spans="1:22" ht="13" x14ac:dyDescent="0.1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</row>
    <row r="261" spans="1:22" ht="13" x14ac:dyDescent="0.1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</row>
    <row r="262" spans="1:22" ht="13" x14ac:dyDescent="0.1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</row>
    <row r="263" spans="1:22" ht="13" x14ac:dyDescent="0.1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</row>
    <row r="264" spans="1:22" ht="13" x14ac:dyDescent="0.1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</row>
    <row r="265" spans="1:22" ht="13" x14ac:dyDescent="0.1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 spans="1:22" ht="13" x14ac:dyDescent="0.1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</row>
    <row r="267" spans="1:22" ht="13" x14ac:dyDescent="0.1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</row>
    <row r="268" spans="1:22" ht="13" x14ac:dyDescent="0.1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</row>
    <row r="269" spans="1:22" ht="13" x14ac:dyDescent="0.1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</row>
    <row r="270" spans="1:22" ht="13" x14ac:dyDescent="0.1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</row>
    <row r="271" spans="1:22" ht="13" x14ac:dyDescent="0.1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</row>
    <row r="272" spans="1:22" ht="13" x14ac:dyDescent="0.1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</row>
    <row r="273" spans="1:22" ht="13" x14ac:dyDescent="0.1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</row>
    <row r="274" spans="1:22" ht="13" x14ac:dyDescent="0.1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</row>
    <row r="275" spans="1:22" ht="13" x14ac:dyDescent="0.1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</row>
    <row r="276" spans="1:22" ht="13" x14ac:dyDescent="0.1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</row>
    <row r="277" spans="1:22" ht="13" x14ac:dyDescent="0.1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</row>
    <row r="278" spans="1:22" ht="13" x14ac:dyDescent="0.1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</row>
    <row r="279" spans="1:22" ht="13" x14ac:dyDescent="0.1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</row>
    <row r="280" spans="1:22" ht="13" x14ac:dyDescent="0.1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</row>
    <row r="281" spans="1:22" ht="13" x14ac:dyDescent="0.1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 spans="1:22" ht="13" x14ac:dyDescent="0.1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</row>
    <row r="283" spans="1:22" ht="13" x14ac:dyDescent="0.1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</row>
    <row r="284" spans="1:22" ht="13" x14ac:dyDescent="0.1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</row>
    <row r="285" spans="1:22" ht="13" x14ac:dyDescent="0.1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 spans="1:22" ht="13" x14ac:dyDescent="0.1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</row>
    <row r="287" spans="1:22" ht="13" x14ac:dyDescent="0.1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 spans="1:22" ht="13" x14ac:dyDescent="0.1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</row>
    <row r="289" spans="1:22" ht="13" x14ac:dyDescent="0.1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</row>
    <row r="290" spans="1:22" ht="13" x14ac:dyDescent="0.1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</row>
    <row r="291" spans="1:22" ht="13" x14ac:dyDescent="0.1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</row>
    <row r="292" spans="1:22" ht="13" x14ac:dyDescent="0.1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</row>
    <row r="293" spans="1:22" ht="13" x14ac:dyDescent="0.1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</row>
    <row r="294" spans="1:22" ht="13" x14ac:dyDescent="0.1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</row>
    <row r="295" spans="1:22" ht="13" x14ac:dyDescent="0.1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</row>
    <row r="296" spans="1:22" ht="13" x14ac:dyDescent="0.1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</row>
    <row r="297" spans="1:22" ht="13" x14ac:dyDescent="0.1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</row>
    <row r="298" spans="1:22" ht="13" x14ac:dyDescent="0.1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</row>
    <row r="299" spans="1:22" ht="13" x14ac:dyDescent="0.1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</row>
    <row r="300" spans="1:22" ht="13" x14ac:dyDescent="0.1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</row>
    <row r="301" spans="1:22" ht="13" x14ac:dyDescent="0.1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</row>
    <row r="302" spans="1:22" ht="13" x14ac:dyDescent="0.1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</row>
    <row r="303" spans="1:22" ht="13" x14ac:dyDescent="0.1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</row>
    <row r="304" spans="1:22" ht="13" x14ac:dyDescent="0.1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</row>
    <row r="305" spans="1:22" ht="13" x14ac:dyDescent="0.1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</row>
    <row r="306" spans="1:22" ht="13" x14ac:dyDescent="0.1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</row>
    <row r="307" spans="1:22" ht="13" x14ac:dyDescent="0.1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</row>
    <row r="308" spans="1:22" ht="13" x14ac:dyDescent="0.1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</row>
    <row r="309" spans="1:22" ht="13" x14ac:dyDescent="0.1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</row>
    <row r="310" spans="1:22" ht="13" x14ac:dyDescent="0.1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</row>
    <row r="311" spans="1:22" ht="13" x14ac:dyDescent="0.1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</row>
    <row r="312" spans="1:22" ht="13" x14ac:dyDescent="0.1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</row>
    <row r="313" spans="1:22" ht="13" x14ac:dyDescent="0.1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</row>
    <row r="314" spans="1:22" ht="13" x14ac:dyDescent="0.1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</row>
    <row r="315" spans="1:22" ht="13" x14ac:dyDescent="0.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</row>
    <row r="316" spans="1:22" ht="13" x14ac:dyDescent="0.1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</row>
    <row r="317" spans="1:22" ht="13" x14ac:dyDescent="0.1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</row>
    <row r="318" spans="1:22" ht="13" x14ac:dyDescent="0.1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</row>
    <row r="319" spans="1:22" ht="13" x14ac:dyDescent="0.1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</row>
    <row r="320" spans="1:22" ht="13" x14ac:dyDescent="0.1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</row>
    <row r="321" spans="1:22" ht="13" x14ac:dyDescent="0.1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</row>
    <row r="322" spans="1:22" ht="13" x14ac:dyDescent="0.1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</row>
    <row r="323" spans="1:22" ht="13" x14ac:dyDescent="0.1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</row>
    <row r="324" spans="1:22" ht="13" x14ac:dyDescent="0.1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</row>
    <row r="325" spans="1:22" ht="13" x14ac:dyDescent="0.1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</row>
    <row r="326" spans="1:22" ht="13" x14ac:dyDescent="0.1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</row>
    <row r="327" spans="1:22" ht="13" x14ac:dyDescent="0.1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</row>
    <row r="328" spans="1:22" ht="13" x14ac:dyDescent="0.1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</row>
    <row r="329" spans="1:22" ht="13" x14ac:dyDescent="0.1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</row>
    <row r="330" spans="1:22" ht="13" x14ac:dyDescent="0.1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</row>
    <row r="331" spans="1:22" ht="13" x14ac:dyDescent="0.1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</row>
    <row r="332" spans="1:22" ht="13" x14ac:dyDescent="0.1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</row>
    <row r="333" spans="1:22" ht="13" x14ac:dyDescent="0.1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</row>
    <row r="334" spans="1:22" ht="13" x14ac:dyDescent="0.1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</row>
    <row r="335" spans="1:22" ht="13" x14ac:dyDescent="0.1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</row>
    <row r="336" spans="1:22" ht="13" x14ac:dyDescent="0.1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</row>
    <row r="337" spans="1:22" ht="13" x14ac:dyDescent="0.1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</row>
    <row r="338" spans="1:22" ht="13" x14ac:dyDescent="0.1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</row>
    <row r="339" spans="1:22" ht="13" x14ac:dyDescent="0.1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</row>
    <row r="340" spans="1:22" ht="13" x14ac:dyDescent="0.1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</row>
    <row r="341" spans="1:22" ht="13" x14ac:dyDescent="0.1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</row>
    <row r="342" spans="1:22" ht="13" x14ac:dyDescent="0.1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</row>
    <row r="343" spans="1:22" ht="13" x14ac:dyDescent="0.1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</row>
    <row r="344" spans="1:22" ht="13" x14ac:dyDescent="0.1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</row>
    <row r="345" spans="1:22" ht="13" x14ac:dyDescent="0.1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</row>
    <row r="346" spans="1:22" ht="13" x14ac:dyDescent="0.1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</row>
    <row r="347" spans="1:22" ht="13" x14ac:dyDescent="0.1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</row>
    <row r="348" spans="1:22" ht="13" x14ac:dyDescent="0.1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</row>
    <row r="349" spans="1:22" ht="13" x14ac:dyDescent="0.1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</row>
    <row r="350" spans="1:22" ht="13" x14ac:dyDescent="0.1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</row>
    <row r="351" spans="1:22" ht="13" x14ac:dyDescent="0.1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</row>
    <row r="352" spans="1:22" ht="13" x14ac:dyDescent="0.1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</row>
    <row r="353" spans="1:22" ht="13" x14ac:dyDescent="0.1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</row>
    <row r="354" spans="1:22" ht="13" x14ac:dyDescent="0.1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</row>
    <row r="355" spans="1:22" ht="13" x14ac:dyDescent="0.1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</row>
    <row r="356" spans="1:22" ht="13" x14ac:dyDescent="0.1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</row>
    <row r="357" spans="1:22" ht="13" x14ac:dyDescent="0.1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</row>
    <row r="358" spans="1:22" ht="13" x14ac:dyDescent="0.1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</row>
    <row r="359" spans="1:22" ht="13" x14ac:dyDescent="0.1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</row>
    <row r="360" spans="1:22" ht="13" x14ac:dyDescent="0.1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</row>
    <row r="361" spans="1:22" ht="13" x14ac:dyDescent="0.1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</row>
    <row r="362" spans="1:22" ht="13" x14ac:dyDescent="0.1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</row>
    <row r="363" spans="1:22" ht="13" x14ac:dyDescent="0.1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</row>
    <row r="364" spans="1:22" ht="13" x14ac:dyDescent="0.1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</row>
    <row r="365" spans="1:22" ht="13" x14ac:dyDescent="0.1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</row>
    <row r="366" spans="1:22" ht="13" x14ac:dyDescent="0.1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</row>
    <row r="367" spans="1:22" ht="13" x14ac:dyDescent="0.1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</row>
    <row r="368" spans="1:22" ht="13" x14ac:dyDescent="0.1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</row>
    <row r="369" spans="1:22" ht="13" x14ac:dyDescent="0.1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</row>
    <row r="370" spans="1:22" ht="13" x14ac:dyDescent="0.1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</row>
    <row r="371" spans="1:22" ht="13" x14ac:dyDescent="0.1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</row>
    <row r="372" spans="1:22" ht="13" x14ac:dyDescent="0.1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</row>
    <row r="373" spans="1:22" ht="13" x14ac:dyDescent="0.1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</row>
    <row r="374" spans="1:22" ht="13" x14ac:dyDescent="0.1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</row>
    <row r="375" spans="1:22" ht="13" x14ac:dyDescent="0.1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</row>
    <row r="376" spans="1:22" ht="13" x14ac:dyDescent="0.1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</row>
    <row r="377" spans="1:22" ht="13" x14ac:dyDescent="0.1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</row>
    <row r="378" spans="1:22" ht="13" x14ac:dyDescent="0.1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</row>
    <row r="379" spans="1:22" ht="13" x14ac:dyDescent="0.1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</row>
    <row r="380" spans="1:22" ht="13" x14ac:dyDescent="0.1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</row>
    <row r="381" spans="1:22" ht="13" x14ac:dyDescent="0.1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</row>
    <row r="382" spans="1:22" ht="13" x14ac:dyDescent="0.1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</row>
    <row r="383" spans="1:22" ht="13" x14ac:dyDescent="0.1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</row>
    <row r="384" spans="1:22" ht="13" x14ac:dyDescent="0.1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</row>
    <row r="385" spans="1:22" ht="13" x14ac:dyDescent="0.1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</row>
    <row r="386" spans="1:22" ht="13" x14ac:dyDescent="0.1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</row>
    <row r="387" spans="1:22" ht="13" x14ac:dyDescent="0.1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</row>
    <row r="388" spans="1:22" ht="13" x14ac:dyDescent="0.1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</row>
    <row r="389" spans="1:22" ht="13" x14ac:dyDescent="0.1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</row>
    <row r="390" spans="1:22" ht="13" x14ac:dyDescent="0.1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</row>
    <row r="391" spans="1:22" ht="13" x14ac:dyDescent="0.1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</row>
    <row r="392" spans="1:22" ht="13" x14ac:dyDescent="0.1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</row>
    <row r="393" spans="1:22" ht="13" x14ac:dyDescent="0.1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</row>
    <row r="394" spans="1:22" ht="13" x14ac:dyDescent="0.1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</row>
    <row r="395" spans="1:22" ht="13" x14ac:dyDescent="0.1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</row>
    <row r="396" spans="1:22" ht="13" x14ac:dyDescent="0.1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</row>
    <row r="397" spans="1:22" ht="13" x14ac:dyDescent="0.1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</row>
    <row r="398" spans="1:22" ht="13" x14ac:dyDescent="0.1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</row>
    <row r="399" spans="1:22" ht="13" x14ac:dyDescent="0.1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</row>
    <row r="400" spans="1:22" ht="13" x14ac:dyDescent="0.1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</row>
    <row r="401" spans="1:22" ht="13" x14ac:dyDescent="0.1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</row>
    <row r="402" spans="1:22" ht="13" x14ac:dyDescent="0.1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</row>
    <row r="403" spans="1:22" ht="13" x14ac:dyDescent="0.1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</row>
    <row r="404" spans="1:22" ht="13" x14ac:dyDescent="0.1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</row>
    <row r="405" spans="1:22" ht="13" x14ac:dyDescent="0.1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</row>
    <row r="406" spans="1:22" ht="13" x14ac:dyDescent="0.1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</row>
    <row r="407" spans="1:22" ht="13" x14ac:dyDescent="0.1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</row>
    <row r="408" spans="1:22" ht="13" x14ac:dyDescent="0.1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</row>
    <row r="409" spans="1:22" ht="13" x14ac:dyDescent="0.1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</row>
    <row r="410" spans="1:22" ht="13" x14ac:dyDescent="0.1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</row>
    <row r="411" spans="1:22" ht="13" x14ac:dyDescent="0.1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</row>
    <row r="412" spans="1:22" ht="13" x14ac:dyDescent="0.1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</row>
    <row r="413" spans="1:22" ht="13" x14ac:dyDescent="0.1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</row>
    <row r="414" spans="1:22" ht="13" x14ac:dyDescent="0.1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</row>
    <row r="415" spans="1:22" ht="13" x14ac:dyDescent="0.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</row>
    <row r="416" spans="1:22" ht="13" x14ac:dyDescent="0.1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</row>
    <row r="417" spans="1:22" ht="13" x14ac:dyDescent="0.1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</row>
    <row r="418" spans="1:22" ht="13" x14ac:dyDescent="0.1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</row>
    <row r="419" spans="1:22" ht="13" x14ac:dyDescent="0.1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</row>
    <row r="420" spans="1:22" ht="13" x14ac:dyDescent="0.1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</row>
    <row r="421" spans="1:22" ht="13" x14ac:dyDescent="0.1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</row>
    <row r="422" spans="1:22" ht="13" x14ac:dyDescent="0.1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</row>
    <row r="423" spans="1:22" ht="13" x14ac:dyDescent="0.1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</row>
    <row r="424" spans="1:22" ht="13" x14ac:dyDescent="0.1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</row>
    <row r="425" spans="1:22" ht="13" x14ac:dyDescent="0.1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</row>
    <row r="426" spans="1:22" ht="13" x14ac:dyDescent="0.1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</row>
    <row r="427" spans="1:22" ht="13" x14ac:dyDescent="0.1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</row>
    <row r="428" spans="1:22" ht="13" x14ac:dyDescent="0.1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</row>
    <row r="429" spans="1:22" ht="13" x14ac:dyDescent="0.1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</row>
    <row r="430" spans="1:22" ht="13" x14ac:dyDescent="0.1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</row>
    <row r="431" spans="1:22" ht="13" x14ac:dyDescent="0.1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</row>
    <row r="432" spans="1:22" ht="13" x14ac:dyDescent="0.1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</row>
    <row r="433" spans="1:22" ht="13" x14ac:dyDescent="0.1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</row>
    <row r="434" spans="1:22" ht="13" x14ac:dyDescent="0.1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</row>
    <row r="435" spans="1:22" ht="13" x14ac:dyDescent="0.1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</row>
    <row r="436" spans="1:22" ht="13" x14ac:dyDescent="0.1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</row>
    <row r="437" spans="1:22" ht="13" x14ac:dyDescent="0.1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</row>
    <row r="438" spans="1:22" ht="13" x14ac:dyDescent="0.1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</row>
    <row r="439" spans="1:22" ht="13" x14ac:dyDescent="0.1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</row>
    <row r="440" spans="1:22" ht="13" x14ac:dyDescent="0.1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</row>
    <row r="441" spans="1:22" ht="13" x14ac:dyDescent="0.1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</row>
    <row r="442" spans="1:22" ht="13" x14ac:dyDescent="0.1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</row>
    <row r="443" spans="1:22" ht="13" x14ac:dyDescent="0.1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</row>
    <row r="444" spans="1:22" ht="13" x14ac:dyDescent="0.1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</row>
    <row r="445" spans="1:22" ht="13" x14ac:dyDescent="0.1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</row>
    <row r="446" spans="1:22" ht="13" x14ac:dyDescent="0.1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</row>
    <row r="447" spans="1:22" ht="13" x14ac:dyDescent="0.1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</row>
    <row r="448" spans="1:22" ht="13" x14ac:dyDescent="0.1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</row>
    <row r="449" spans="1:22" ht="13" x14ac:dyDescent="0.1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</row>
    <row r="450" spans="1:22" ht="13" x14ac:dyDescent="0.1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</row>
    <row r="451" spans="1:22" ht="13" x14ac:dyDescent="0.1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</row>
    <row r="452" spans="1:22" ht="13" x14ac:dyDescent="0.1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</row>
    <row r="453" spans="1:22" ht="13" x14ac:dyDescent="0.1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</row>
    <row r="454" spans="1:22" ht="13" x14ac:dyDescent="0.1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</row>
    <row r="455" spans="1:22" ht="13" x14ac:dyDescent="0.1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</row>
    <row r="456" spans="1:22" ht="13" x14ac:dyDescent="0.1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</row>
    <row r="457" spans="1:22" ht="13" x14ac:dyDescent="0.1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</row>
    <row r="458" spans="1:22" ht="13" x14ac:dyDescent="0.1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</row>
    <row r="459" spans="1:22" ht="13" x14ac:dyDescent="0.1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</row>
    <row r="460" spans="1:22" ht="13" x14ac:dyDescent="0.1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</row>
    <row r="461" spans="1:22" ht="13" x14ac:dyDescent="0.1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</row>
    <row r="462" spans="1:22" ht="13" x14ac:dyDescent="0.1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</row>
    <row r="463" spans="1:22" ht="13" x14ac:dyDescent="0.1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</row>
    <row r="464" spans="1:22" ht="13" x14ac:dyDescent="0.1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</row>
    <row r="465" spans="1:22" ht="13" x14ac:dyDescent="0.1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</row>
    <row r="466" spans="1:22" ht="13" x14ac:dyDescent="0.1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</row>
    <row r="467" spans="1:22" ht="13" x14ac:dyDescent="0.1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</row>
    <row r="468" spans="1:22" ht="13" x14ac:dyDescent="0.1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</row>
    <row r="469" spans="1:22" ht="13" x14ac:dyDescent="0.1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</row>
    <row r="470" spans="1:22" ht="13" x14ac:dyDescent="0.1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</row>
    <row r="471" spans="1:22" ht="13" x14ac:dyDescent="0.1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</row>
    <row r="472" spans="1:22" ht="13" x14ac:dyDescent="0.1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</row>
    <row r="473" spans="1:22" ht="13" x14ac:dyDescent="0.1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</row>
    <row r="474" spans="1:22" ht="13" x14ac:dyDescent="0.1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</row>
    <row r="475" spans="1:22" ht="13" x14ac:dyDescent="0.1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</row>
    <row r="476" spans="1:22" ht="13" x14ac:dyDescent="0.1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</row>
    <row r="477" spans="1:22" ht="13" x14ac:dyDescent="0.1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</row>
    <row r="478" spans="1:22" ht="13" x14ac:dyDescent="0.1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</row>
    <row r="479" spans="1:22" ht="13" x14ac:dyDescent="0.1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</row>
    <row r="480" spans="1:22" ht="13" x14ac:dyDescent="0.1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</row>
    <row r="481" spans="1:22" ht="13" x14ac:dyDescent="0.1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</row>
    <row r="482" spans="1:22" ht="13" x14ac:dyDescent="0.1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</row>
    <row r="483" spans="1:22" ht="13" x14ac:dyDescent="0.1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</row>
    <row r="484" spans="1:22" ht="13" x14ac:dyDescent="0.1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</row>
    <row r="485" spans="1:22" ht="13" x14ac:dyDescent="0.1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</row>
    <row r="486" spans="1:22" ht="13" x14ac:dyDescent="0.1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</row>
    <row r="487" spans="1:22" ht="13" x14ac:dyDescent="0.1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</row>
    <row r="488" spans="1:22" ht="13" x14ac:dyDescent="0.1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</row>
    <row r="489" spans="1:22" ht="13" x14ac:dyDescent="0.1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</row>
    <row r="490" spans="1:22" ht="13" x14ac:dyDescent="0.1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</row>
    <row r="491" spans="1:22" ht="13" x14ac:dyDescent="0.1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</row>
    <row r="492" spans="1:22" ht="13" x14ac:dyDescent="0.1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</row>
    <row r="493" spans="1:22" ht="13" x14ac:dyDescent="0.1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</row>
    <row r="494" spans="1:22" ht="13" x14ac:dyDescent="0.1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</row>
    <row r="495" spans="1:22" ht="13" x14ac:dyDescent="0.1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</row>
    <row r="496" spans="1:22" ht="13" x14ac:dyDescent="0.1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</row>
    <row r="497" spans="1:22" ht="13" x14ac:dyDescent="0.1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</row>
    <row r="498" spans="1:22" ht="13" x14ac:dyDescent="0.1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</row>
    <row r="499" spans="1:22" ht="13" x14ac:dyDescent="0.1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</row>
    <row r="500" spans="1:22" ht="13" x14ac:dyDescent="0.1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</row>
    <row r="501" spans="1:22" ht="13" x14ac:dyDescent="0.1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</row>
    <row r="502" spans="1:22" ht="13" x14ac:dyDescent="0.1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</row>
    <row r="503" spans="1:22" ht="13" x14ac:dyDescent="0.1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</row>
    <row r="504" spans="1:22" ht="13" x14ac:dyDescent="0.1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</row>
    <row r="505" spans="1:22" ht="13" x14ac:dyDescent="0.1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</row>
    <row r="506" spans="1:22" ht="13" x14ac:dyDescent="0.1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</row>
    <row r="507" spans="1:22" ht="13" x14ac:dyDescent="0.1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</row>
    <row r="508" spans="1:22" ht="13" x14ac:dyDescent="0.1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</row>
    <row r="509" spans="1:22" ht="13" x14ac:dyDescent="0.1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</row>
    <row r="510" spans="1:22" ht="13" x14ac:dyDescent="0.1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</row>
    <row r="511" spans="1:22" ht="13" x14ac:dyDescent="0.1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</row>
    <row r="512" spans="1:22" ht="13" x14ac:dyDescent="0.1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</row>
    <row r="513" spans="1:22" ht="13" x14ac:dyDescent="0.1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</row>
    <row r="514" spans="1:22" ht="13" x14ac:dyDescent="0.1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</row>
    <row r="515" spans="1:22" ht="13" x14ac:dyDescent="0.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</row>
    <row r="516" spans="1:22" ht="13" x14ac:dyDescent="0.1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</row>
    <row r="517" spans="1:22" ht="13" x14ac:dyDescent="0.1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</row>
    <row r="518" spans="1:22" ht="13" x14ac:dyDescent="0.1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</row>
    <row r="519" spans="1:22" ht="13" x14ac:dyDescent="0.1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</row>
    <row r="520" spans="1:22" ht="13" x14ac:dyDescent="0.1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</row>
    <row r="521" spans="1:22" ht="13" x14ac:dyDescent="0.1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</row>
    <row r="522" spans="1:22" ht="13" x14ac:dyDescent="0.1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</row>
    <row r="523" spans="1:22" ht="13" x14ac:dyDescent="0.1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</row>
    <row r="524" spans="1:22" ht="13" x14ac:dyDescent="0.1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</row>
    <row r="525" spans="1:22" ht="13" x14ac:dyDescent="0.1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</row>
    <row r="526" spans="1:22" ht="13" x14ac:dyDescent="0.1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</row>
    <row r="527" spans="1:22" ht="13" x14ac:dyDescent="0.1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</row>
    <row r="528" spans="1:22" ht="13" x14ac:dyDescent="0.1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</row>
    <row r="529" spans="1:22" ht="13" x14ac:dyDescent="0.1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</row>
    <row r="530" spans="1:22" ht="13" x14ac:dyDescent="0.1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</row>
    <row r="531" spans="1:22" ht="13" x14ac:dyDescent="0.1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</row>
    <row r="532" spans="1:22" ht="13" x14ac:dyDescent="0.1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</row>
    <row r="533" spans="1:22" ht="13" x14ac:dyDescent="0.1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</row>
    <row r="534" spans="1:22" ht="13" x14ac:dyDescent="0.1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</row>
    <row r="535" spans="1:22" ht="13" x14ac:dyDescent="0.1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</row>
    <row r="536" spans="1:22" ht="13" x14ac:dyDescent="0.1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</row>
    <row r="537" spans="1:22" ht="13" x14ac:dyDescent="0.1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</row>
    <row r="538" spans="1:22" ht="13" x14ac:dyDescent="0.1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</row>
    <row r="539" spans="1:22" ht="13" x14ac:dyDescent="0.1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</row>
    <row r="540" spans="1:22" ht="13" x14ac:dyDescent="0.1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</row>
    <row r="541" spans="1:22" ht="13" x14ac:dyDescent="0.1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</row>
    <row r="542" spans="1:22" ht="13" x14ac:dyDescent="0.1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</row>
    <row r="543" spans="1:22" ht="13" x14ac:dyDescent="0.1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</row>
    <row r="544" spans="1:22" ht="13" x14ac:dyDescent="0.1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</row>
    <row r="545" spans="1:22" ht="13" x14ac:dyDescent="0.1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</row>
    <row r="546" spans="1:22" ht="13" x14ac:dyDescent="0.1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</row>
    <row r="547" spans="1:22" ht="13" x14ac:dyDescent="0.1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</row>
    <row r="548" spans="1:22" ht="13" x14ac:dyDescent="0.1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</row>
    <row r="549" spans="1:22" ht="13" x14ac:dyDescent="0.1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</row>
    <row r="550" spans="1:22" ht="13" x14ac:dyDescent="0.1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</row>
    <row r="551" spans="1:22" ht="13" x14ac:dyDescent="0.1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</row>
    <row r="552" spans="1:22" ht="13" x14ac:dyDescent="0.1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</row>
    <row r="553" spans="1:22" ht="13" x14ac:dyDescent="0.1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</row>
    <row r="554" spans="1:22" ht="13" x14ac:dyDescent="0.1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</row>
    <row r="555" spans="1:22" ht="13" x14ac:dyDescent="0.1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</row>
    <row r="556" spans="1:22" ht="13" x14ac:dyDescent="0.1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</row>
    <row r="557" spans="1:22" ht="13" x14ac:dyDescent="0.1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</row>
    <row r="558" spans="1:22" ht="13" x14ac:dyDescent="0.1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</row>
    <row r="559" spans="1:22" ht="13" x14ac:dyDescent="0.1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</row>
    <row r="560" spans="1:22" ht="13" x14ac:dyDescent="0.1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</row>
    <row r="561" spans="1:22" ht="13" x14ac:dyDescent="0.1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</row>
    <row r="562" spans="1:22" ht="13" x14ac:dyDescent="0.1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</row>
    <row r="563" spans="1:22" ht="13" x14ac:dyDescent="0.1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</row>
    <row r="564" spans="1:22" ht="13" x14ac:dyDescent="0.1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</row>
    <row r="565" spans="1:22" ht="13" x14ac:dyDescent="0.1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</row>
    <row r="566" spans="1:22" ht="13" x14ac:dyDescent="0.1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</row>
    <row r="567" spans="1:22" ht="13" x14ac:dyDescent="0.1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</row>
    <row r="568" spans="1:22" ht="13" x14ac:dyDescent="0.1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</row>
    <row r="569" spans="1:22" ht="13" x14ac:dyDescent="0.1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</row>
    <row r="570" spans="1:22" ht="13" x14ac:dyDescent="0.1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</row>
    <row r="571" spans="1:22" ht="13" x14ac:dyDescent="0.1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</row>
    <row r="572" spans="1:22" ht="13" x14ac:dyDescent="0.1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</row>
    <row r="573" spans="1:22" ht="13" x14ac:dyDescent="0.1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</row>
    <row r="574" spans="1:22" ht="13" x14ac:dyDescent="0.1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</row>
    <row r="575" spans="1:22" ht="13" x14ac:dyDescent="0.1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</row>
    <row r="576" spans="1:22" ht="13" x14ac:dyDescent="0.1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</row>
    <row r="577" spans="1:22" ht="13" x14ac:dyDescent="0.1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</row>
    <row r="578" spans="1:22" ht="13" x14ac:dyDescent="0.1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</row>
    <row r="579" spans="1:22" ht="13" x14ac:dyDescent="0.1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</row>
    <row r="580" spans="1:22" ht="13" x14ac:dyDescent="0.1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</row>
    <row r="581" spans="1:22" ht="13" x14ac:dyDescent="0.1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</row>
    <row r="582" spans="1:22" ht="13" x14ac:dyDescent="0.1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</row>
    <row r="583" spans="1:22" ht="13" x14ac:dyDescent="0.1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</row>
    <row r="584" spans="1:22" ht="13" x14ac:dyDescent="0.1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</row>
    <row r="585" spans="1:22" ht="13" x14ac:dyDescent="0.1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</row>
    <row r="586" spans="1:22" ht="13" x14ac:dyDescent="0.1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</row>
    <row r="587" spans="1:22" ht="13" x14ac:dyDescent="0.1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</row>
    <row r="588" spans="1:22" ht="13" x14ac:dyDescent="0.1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</row>
    <row r="589" spans="1:22" ht="13" x14ac:dyDescent="0.1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</row>
    <row r="590" spans="1:22" ht="13" x14ac:dyDescent="0.1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</row>
    <row r="591" spans="1:22" ht="13" x14ac:dyDescent="0.1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</row>
    <row r="592" spans="1:22" ht="13" x14ac:dyDescent="0.1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</row>
    <row r="593" spans="1:22" ht="13" x14ac:dyDescent="0.1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</row>
    <row r="594" spans="1:22" ht="13" x14ac:dyDescent="0.1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</row>
    <row r="595" spans="1:22" ht="13" x14ac:dyDescent="0.1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</row>
    <row r="596" spans="1:22" ht="13" x14ac:dyDescent="0.1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</row>
    <row r="597" spans="1:22" ht="13" x14ac:dyDescent="0.1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</row>
    <row r="598" spans="1:22" ht="13" x14ac:dyDescent="0.1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</row>
    <row r="599" spans="1:22" ht="13" x14ac:dyDescent="0.1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</row>
    <row r="600" spans="1:22" ht="13" x14ac:dyDescent="0.1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</row>
    <row r="601" spans="1:22" ht="13" x14ac:dyDescent="0.1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</row>
    <row r="602" spans="1:22" ht="13" x14ac:dyDescent="0.1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</row>
    <row r="603" spans="1:22" ht="13" x14ac:dyDescent="0.1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</row>
    <row r="604" spans="1:22" ht="13" x14ac:dyDescent="0.1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</row>
    <row r="605" spans="1:22" ht="13" x14ac:dyDescent="0.1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</row>
    <row r="606" spans="1:22" ht="13" x14ac:dyDescent="0.1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</row>
    <row r="607" spans="1:22" ht="13" x14ac:dyDescent="0.1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</row>
    <row r="608" spans="1:22" ht="13" x14ac:dyDescent="0.1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</row>
    <row r="609" spans="1:22" ht="13" x14ac:dyDescent="0.1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</row>
    <row r="610" spans="1:22" ht="13" x14ac:dyDescent="0.1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</row>
    <row r="611" spans="1:22" ht="13" x14ac:dyDescent="0.1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</row>
    <row r="612" spans="1:22" ht="13" x14ac:dyDescent="0.1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</row>
    <row r="613" spans="1:22" ht="13" x14ac:dyDescent="0.1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</row>
    <row r="614" spans="1:22" ht="13" x14ac:dyDescent="0.1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</row>
    <row r="615" spans="1:22" ht="13" x14ac:dyDescent="0.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</row>
    <row r="616" spans="1:22" ht="13" x14ac:dyDescent="0.1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</row>
    <row r="617" spans="1:22" ht="13" x14ac:dyDescent="0.1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</row>
    <row r="618" spans="1:22" ht="13" x14ac:dyDescent="0.1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</row>
    <row r="619" spans="1:22" ht="13" x14ac:dyDescent="0.1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</row>
    <row r="620" spans="1:22" ht="13" x14ac:dyDescent="0.1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</row>
    <row r="621" spans="1:22" ht="13" x14ac:dyDescent="0.1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</row>
    <row r="622" spans="1:22" ht="13" x14ac:dyDescent="0.1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</row>
    <row r="623" spans="1:22" ht="13" x14ac:dyDescent="0.1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</row>
    <row r="624" spans="1:22" ht="13" x14ac:dyDescent="0.1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</row>
    <row r="625" spans="1:22" ht="13" x14ac:dyDescent="0.1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</row>
    <row r="626" spans="1:22" ht="13" x14ac:dyDescent="0.1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</row>
    <row r="627" spans="1:22" ht="13" x14ac:dyDescent="0.1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</row>
    <row r="628" spans="1:22" ht="13" x14ac:dyDescent="0.1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</row>
    <row r="629" spans="1:22" ht="13" x14ac:dyDescent="0.1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</row>
    <row r="630" spans="1:22" ht="13" x14ac:dyDescent="0.1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</row>
    <row r="631" spans="1:22" ht="13" x14ac:dyDescent="0.1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</row>
    <row r="632" spans="1:22" ht="13" x14ac:dyDescent="0.1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</row>
    <row r="633" spans="1:22" ht="13" x14ac:dyDescent="0.1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</row>
    <row r="634" spans="1:22" ht="13" x14ac:dyDescent="0.1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</row>
    <row r="635" spans="1:22" ht="13" x14ac:dyDescent="0.1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</row>
    <row r="636" spans="1:22" ht="13" x14ac:dyDescent="0.1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</row>
    <row r="637" spans="1:22" ht="13" x14ac:dyDescent="0.1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</row>
    <row r="638" spans="1:22" ht="13" x14ac:dyDescent="0.1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</row>
    <row r="639" spans="1:22" ht="13" x14ac:dyDescent="0.1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</row>
    <row r="640" spans="1:22" ht="13" x14ac:dyDescent="0.1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</row>
    <row r="641" spans="1:22" ht="13" x14ac:dyDescent="0.1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</row>
    <row r="642" spans="1:22" ht="13" x14ac:dyDescent="0.1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</row>
    <row r="643" spans="1:22" ht="13" x14ac:dyDescent="0.1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</row>
    <row r="644" spans="1:22" ht="13" x14ac:dyDescent="0.1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</row>
    <row r="645" spans="1:22" ht="13" x14ac:dyDescent="0.1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</row>
    <row r="646" spans="1:22" ht="13" x14ac:dyDescent="0.1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</row>
    <row r="647" spans="1:22" ht="13" x14ac:dyDescent="0.1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</row>
    <row r="648" spans="1:22" ht="13" x14ac:dyDescent="0.1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</row>
    <row r="649" spans="1:22" ht="13" x14ac:dyDescent="0.1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</row>
    <row r="650" spans="1:22" ht="13" x14ac:dyDescent="0.1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</row>
    <row r="651" spans="1:22" ht="13" x14ac:dyDescent="0.1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</row>
    <row r="652" spans="1:22" ht="13" x14ac:dyDescent="0.1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</row>
    <row r="653" spans="1:22" ht="13" x14ac:dyDescent="0.1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</row>
    <row r="654" spans="1:22" ht="13" x14ac:dyDescent="0.1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</row>
    <row r="655" spans="1:22" ht="13" x14ac:dyDescent="0.1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</row>
    <row r="656" spans="1:22" ht="13" x14ac:dyDescent="0.1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</row>
    <row r="657" spans="1:22" ht="13" x14ac:dyDescent="0.1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</row>
    <row r="658" spans="1:22" ht="13" x14ac:dyDescent="0.1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</row>
    <row r="659" spans="1:22" ht="13" x14ac:dyDescent="0.1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</row>
    <row r="660" spans="1:22" ht="13" x14ac:dyDescent="0.1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</row>
    <row r="661" spans="1:22" ht="13" x14ac:dyDescent="0.1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</row>
    <row r="662" spans="1:22" ht="13" x14ac:dyDescent="0.1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</row>
    <row r="663" spans="1:22" ht="13" x14ac:dyDescent="0.1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</row>
    <row r="664" spans="1:22" ht="13" x14ac:dyDescent="0.1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</row>
    <row r="665" spans="1:22" ht="13" x14ac:dyDescent="0.1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</row>
    <row r="666" spans="1:22" ht="13" x14ac:dyDescent="0.1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</row>
    <row r="667" spans="1:22" ht="13" x14ac:dyDescent="0.1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</row>
    <row r="668" spans="1:22" ht="13" x14ac:dyDescent="0.1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</row>
    <row r="669" spans="1:22" ht="13" x14ac:dyDescent="0.1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</row>
    <row r="670" spans="1:22" ht="13" x14ac:dyDescent="0.1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</row>
    <row r="671" spans="1:22" ht="13" x14ac:dyDescent="0.1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</row>
    <row r="672" spans="1:22" ht="13" x14ac:dyDescent="0.1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</row>
    <row r="673" spans="1:22" ht="13" x14ac:dyDescent="0.1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</row>
    <row r="674" spans="1:22" ht="13" x14ac:dyDescent="0.1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</row>
    <row r="675" spans="1:22" ht="13" x14ac:dyDescent="0.1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</row>
    <row r="676" spans="1:22" ht="13" x14ac:dyDescent="0.1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</row>
    <row r="677" spans="1:22" ht="13" x14ac:dyDescent="0.1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</row>
    <row r="678" spans="1:22" ht="13" x14ac:dyDescent="0.1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</row>
    <row r="679" spans="1:22" ht="13" x14ac:dyDescent="0.1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</row>
    <row r="680" spans="1:22" ht="13" x14ac:dyDescent="0.1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</row>
    <row r="681" spans="1:22" ht="13" x14ac:dyDescent="0.1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</row>
    <row r="682" spans="1:22" ht="13" x14ac:dyDescent="0.1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</row>
    <row r="683" spans="1:22" ht="13" x14ac:dyDescent="0.1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</row>
    <row r="684" spans="1:22" ht="13" x14ac:dyDescent="0.1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</row>
    <row r="685" spans="1:22" ht="13" x14ac:dyDescent="0.1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</row>
    <row r="686" spans="1:22" ht="13" x14ac:dyDescent="0.1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</row>
    <row r="687" spans="1:22" ht="13" x14ac:dyDescent="0.1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</row>
    <row r="688" spans="1:22" ht="13" x14ac:dyDescent="0.1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</row>
    <row r="689" spans="1:22" ht="13" x14ac:dyDescent="0.1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</row>
    <row r="690" spans="1:22" ht="13" x14ac:dyDescent="0.1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</row>
    <row r="691" spans="1:22" ht="13" x14ac:dyDescent="0.1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</row>
    <row r="692" spans="1:22" ht="13" x14ac:dyDescent="0.1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</row>
    <row r="693" spans="1:22" ht="13" x14ac:dyDescent="0.1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</row>
    <row r="694" spans="1:22" ht="13" x14ac:dyDescent="0.1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</row>
    <row r="695" spans="1:22" ht="13" x14ac:dyDescent="0.1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</row>
    <row r="696" spans="1:22" ht="13" x14ac:dyDescent="0.1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</row>
    <row r="697" spans="1:22" ht="13" x14ac:dyDescent="0.1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</row>
    <row r="698" spans="1:22" ht="13" x14ac:dyDescent="0.1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</row>
    <row r="699" spans="1:22" ht="13" x14ac:dyDescent="0.1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</row>
    <row r="700" spans="1:22" ht="13" x14ac:dyDescent="0.1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</row>
    <row r="701" spans="1:22" ht="13" x14ac:dyDescent="0.1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</row>
    <row r="702" spans="1:22" ht="13" x14ac:dyDescent="0.1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</row>
    <row r="703" spans="1:22" ht="13" x14ac:dyDescent="0.1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</row>
    <row r="704" spans="1:22" ht="13" x14ac:dyDescent="0.1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</row>
    <row r="705" spans="1:22" ht="13" x14ac:dyDescent="0.1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</row>
    <row r="706" spans="1:22" ht="13" x14ac:dyDescent="0.1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</row>
    <row r="707" spans="1:22" ht="13" x14ac:dyDescent="0.1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</row>
    <row r="708" spans="1:22" ht="13" x14ac:dyDescent="0.1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</row>
    <row r="709" spans="1:22" ht="13" x14ac:dyDescent="0.1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</row>
    <row r="710" spans="1:22" ht="13" x14ac:dyDescent="0.1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</row>
    <row r="711" spans="1:22" ht="13" x14ac:dyDescent="0.1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</row>
    <row r="712" spans="1:22" ht="13" x14ac:dyDescent="0.1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</row>
    <row r="713" spans="1:22" ht="13" x14ac:dyDescent="0.1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</row>
    <row r="714" spans="1:22" ht="13" x14ac:dyDescent="0.1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</row>
    <row r="715" spans="1:22" ht="13" x14ac:dyDescent="0.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</row>
    <row r="716" spans="1:22" ht="13" x14ac:dyDescent="0.1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</row>
    <row r="717" spans="1:22" ht="13" x14ac:dyDescent="0.1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</row>
    <row r="718" spans="1:22" ht="13" x14ac:dyDescent="0.1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</row>
    <row r="719" spans="1:22" ht="13" x14ac:dyDescent="0.1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</row>
    <row r="720" spans="1:22" ht="13" x14ac:dyDescent="0.1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</row>
    <row r="721" spans="1:22" ht="13" x14ac:dyDescent="0.1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</row>
    <row r="722" spans="1:22" ht="13" x14ac:dyDescent="0.1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</row>
    <row r="723" spans="1:22" ht="13" x14ac:dyDescent="0.1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</row>
    <row r="724" spans="1:22" ht="13" x14ac:dyDescent="0.1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</row>
    <row r="725" spans="1:22" ht="13" x14ac:dyDescent="0.1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</row>
    <row r="726" spans="1:22" ht="13" x14ac:dyDescent="0.1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</row>
    <row r="727" spans="1:22" ht="13" x14ac:dyDescent="0.1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</row>
    <row r="728" spans="1:22" ht="13" x14ac:dyDescent="0.1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</row>
    <row r="729" spans="1:22" ht="13" x14ac:dyDescent="0.1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</row>
    <row r="730" spans="1:22" ht="13" x14ac:dyDescent="0.1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</row>
    <row r="731" spans="1:22" ht="13" x14ac:dyDescent="0.1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</row>
    <row r="732" spans="1:22" ht="13" x14ac:dyDescent="0.1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</row>
    <row r="733" spans="1:22" ht="13" x14ac:dyDescent="0.1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</row>
    <row r="734" spans="1:22" ht="13" x14ac:dyDescent="0.1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</row>
    <row r="735" spans="1:22" ht="13" x14ac:dyDescent="0.1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</row>
    <row r="736" spans="1:22" ht="13" x14ac:dyDescent="0.1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</row>
    <row r="737" spans="1:22" ht="13" x14ac:dyDescent="0.1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</row>
    <row r="738" spans="1:22" ht="13" x14ac:dyDescent="0.1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</row>
    <row r="739" spans="1:22" ht="13" x14ac:dyDescent="0.1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</row>
    <row r="740" spans="1:22" ht="13" x14ac:dyDescent="0.1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</row>
    <row r="741" spans="1:22" ht="13" x14ac:dyDescent="0.1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</row>
    <row r="742" spans="1:22" ht="13" x14ac:dyDescent="0.1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</row>
    <row r="743" spans="1:22" ht="13" x14ac:dyDescent="0.1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</row>
    <row r="744" spans="1:22" ht="13" x14ac:dyDescent="0.1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</row>
    <row r="745" spans="1:22" ht="13" x14ac:dyDescent="0.1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</row>
    <row r="746" spans="1:22" ht="13" x14ac:dyDescent="0.1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</row>
    <row r="747" spans="1:22" ht="13" x14ac:dyDescent="0.1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</row>
    <row r="748" spans="1:22" ht="13" x14ac:dyDescent="0.1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</row>
    <row r="749" spans="1:22" ht="13" x14ac:dyDescent="0.1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</row>
    <row r="750" spans="1:22" ht="13" x14ac:dyDescent="0.1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</row>
    <row r="751" spans="1:22" ht="13" x14ac:dyDescent="0.1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</row>
    <row r="752" spans="1:22" ht="13" x14ac:dyDescent="0.1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</row>
    <row r="753" spans="1:22" ht="13" x14ac:dyDescent="0.1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</row>
    <row r="754" spans="1:22" ht="13" x14ac:dyDescent="0.1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</row>
    <row r="755" spans="1:22" ht="13" x14ac:dyDescent="0.1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</row>
    <row r="756" spans="1:22" ht="13" x14ac:dyDescent="0.1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</row>
    <row r="757" spans="1:22" ht="13" x14ac:dyDescent="0.1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</row>
    <row r="758" spans="1:22" ht="13" x14ac:dyDescent="0.1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</row>
    <row r="759" spans="1:22" ht="13" x14ac:dyDescent="0.1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</row>
    <row r="760" spans="1:22" ht="13" x14ac:dyDescent="0.1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</row>
    <row r="761" spans="1:22" ht="13" x14ac:dyDescent="0.1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</row>
    <row r="762" spans="1:22" ht="13" x14ac:dyDescent="0.1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</row>
    <row r="763" spans="1:22" ht="13" x14ac:dyDescent="0.1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</row>
    <row r="764" spans="1:22" ht="13" x14ac:dyDescent="0.1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</row>
    <row r="765" spans="1:22" ht="13" x14ac:dyDescent="0.1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</row>
    <row r="766" spans="1:22" ht="13" x14ac:dyDescent="0.1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</row>
    <row r="767" spans="1:22" ht="13" x14ac:dyDescent="0.1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</row>
    <row r="768" spans="1:22" ht="13" x14ac:dyDescent="0.1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</row>
    <row r="769" spans="1:22" ht="13" x14ac:dyDescent="0.1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</row>
    <row r="770" spans="1:22" ht="13" x14ac:dyDescent="0.1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</row>
    <row r="771" spans="1:22" ht="13" x14ac:dyDescent="0.1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</row>
    <row r="772" spans="1:22" ht="13" x14ac:dyDescent="0.1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</row>
    <row r="773" spans="1:22" ht="13" x14ac:dyDescent="0.1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</row>
    <row r="774" spans="1:22" ht="13" x14ac:dyDescent="0.1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</row>
    <row r="775" spans="1:22" ht="13" x14ac:dyDescent="0.1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</row>
    <row r="776" spans="1:22" ht="13" x14ac:dyDescent="0.1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</row>
    <row r="777" spans="1:22" ht="13" x14ac:dyDescent="0.1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</row>
    <row r="778" spans="1:22" ht="13" x14ac:dyDescent="0.1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</row>
    <row r="779" spans="1:22" ht="13" x14ac:dyDescent="0.1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</row>
    <row r="780" spans="1:22" ht="13" x14ac:dyDescent="0.1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</row>
    <row r="781" spans="1:22" ht="13" x14ac:dyDescent="0.1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</row>
    <row r="782" spans="1:22" ht="13" x14ac:dyDescent="0.1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</row>
    <row r="783" spans="1:22" ht="13" x14ac:dyDescent="0.1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</row>
    <row r="784" spans="1:22" ht="13" x14ac:dyDescent="0.1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</row>
    <row r="785" spans="1:22" ht="13" x14ac:dyDescent="0.1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</row>
    <row r="786" spans="1:22" ht="13" x14ac:dyDescent="0.1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</row>
    <row r="787" spans="1:22" ht="13" x14ac:dyDescent="0.1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</row>
    <row r="788" spans="1:22" ht="13" x14ac:dyDescent="0.1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</row>
    <row r="789" spans="1:22" ht="13" x14ac:dyDescent="0.1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</row>
    <row r="790" spans="1:22" ht="13" x14ac:dyDescent="0.1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</row>
    <row r="791" spans="1:22" ht="13" x14ac:dyDescent="0.1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</row>
    <row r="792" spans="1:22" ht="13" x14ac:dyDescent="0.1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</row>
    <row r="793" spans="1:22" ht="13" x14ac:dyDescent="0.1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</row>
    <row r="794" spans="1:22" ht="13" x14ac:dyDescent="0.1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</row>
    <row r="795" spans="1:22" ht="13" x14ac:dyDescent="0.1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</row>
    <row r="796" spans="1:22" ht="13" x14ac:dyDescent="0.1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</row>
    <row r="797" spans="1:22" ht="13" x14ac:dyDescent="0.1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</row>
    <row r="798" spans="1:22" ht="13" x14ac:dyDescent="0.1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</row>
    <row r="799" spans="1:22" ht="13" x14ac:dyDescent="0.1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</row>
    <row r="800" spans="1:22" ht="13" x14ac:dyDescent="0.1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</row>
    <row r="801" spans="1:22" ht="13" x14ac:dyDescent="0.1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</row>
    <row r="802" spans="1:22" ht="13" x14ac:dyDescent="0.1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</row>
    <row r="803" spans="1:22" ht="13" x14ac:dyDescent="0.1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</row>
    <row r="804" spans="1:22" ht="13" x14ac:dyDescent="0.1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</row>
    <row r="805" spans="1:22" ht="13" x14ac:dyDescent="0.1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</row>
    <row r="806" spans="1:22" ht="13" x14ac:dyDescent="0.1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</row>
    <row r="807" spans="1:22" ht="13" x14ac:dyDescent="0.1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</row>
    <row r="808" spans="1:22" ht="13" x14ac:dyDescent="0.1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</row>
    <row r="809" spans="1:22" ht="13" x14ac:dyDescent="0.1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</row>
    <row r="810" spans="1:22" ht="13" x14ac:dyDescent="0.1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</row>
    <row r="811" spans="1:22" ht="13" x14ac:dyDescent="0.1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</row>
    <row r="812" spans="1:22" ht="13" x14ac:dyDescent="0.1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</row>
    <row r="813" spans="1:22" ht="13" x14ac:dyDescent="0.1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</row>
    <row r="814" spans="1:22" ht="13" x14ac:dyDescent="0.1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</row>
    <row r="815" spans="1:22" ht="13" x14ac:dyDescent="0.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</row>
    <row r="816" spans="1:22" ht="13" x14ac:dyDescent="0.1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</row>
    <row r="817" spans="1:22" ht="13" x14ac:dyDescent="0.1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</row>
    <row r="818" spans="1:22" ht="13" x14ac:dyDescent="0.1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</row>
    <row r="819" spans="1:22" ht="13" x14ac:dyDescent="0.1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</row>
    <row r="820" spans="1:22" ht="13" x14ac:dyDescent="0.1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</row>
    <row r="821" spans="1:22" ht="13" x14ac:dyDescent="0.1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</row>
    <row r="822" spans="1:22" ht="13" x14ac:dyDescent="0.1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</row>
    <row r="823" spans="1:22" ht="13" x14ac:dyDescent="0.1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</row>
    <row r="824" spans="1:22" ht="13" x14ac:dyDescent="0.1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</row>
    <row r="825" spans="1:22" ht="13" x14ac:dyDescent="0.1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</row>
    <row r="826" spans="1:22" ht="13" x14ac:dyDescent="0.1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</row>
    <row r="827" spans="1:22" ht="13" x14ac:dyDescent="0.1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</row>
    <row r="828" spans="1:22" ht="13" x14ac:dyDescent="0.1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</row>
    <row r="829" spans="1:22" ht="13" x14ac:dyDescent="0.1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</row>
    <row r="830" spans="1:22" ht="13" x14ac:dyDescent="0.1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</row>
    <row r="831" spans="1:22" ht="13" x14ac:dyDescent="0.1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</row>
    <row r="832" spans="1:22" ht="13" x14ac:dyDescent="0.1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</row>
    <row r="833" spans="1:22" ht="13" x14ac:dyDescent="0.1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</row>
    <row r="834" spans="1:22" ht="13" x14ac:dyDescent="0.1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</row>
    <row r="835" spans="1:22" ht="13" x14ac:dyDescent="0.1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</row>
    <row r="836" spans="1:22" ht="13" x14ac:dyDescent="0.1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</row>
    <row r="837" spans="1:22" ht="13" x14ac:dyDescent="0.1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</row>
    <row r="838" spans="1:22" ht="13" x14ac:dyDescent="0.1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</row>
    <row r="839" spans="1:22" ht="13" x14ac:dyDescent="0.1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</row>
    <row r="840" spans="1:22" ht="13" x14ac:dyDescent="0.1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</row>
    <row r="841" spans="1:22" ht="13" x14ac:dyDescent="0.1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</row>
    <row r="842" spans="1:22" ht="13" x14ac:dyDescent="0.1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</row>
    <row r="843" spans="1:22" ht="13" x14ac:dyDescent="0.1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</row>
    <row r="844" spans="1:22" ht="13" x14ac:dyDescent="0.1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</row>
    <row r="845" spans="1:22" ht="13" x14ac:dyDescent="0.1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</row>
    <row r="846" spans="1:22" ht="13" x14ac:dyDescent="0.1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</row>
    <row r="847" spans="1:22" ht="13" x14ac:dyDescent="0.1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</row>
    <row r="848" spans="1:22" ht="13" x14ac:dyDescent="0.1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</row>
    <row r="849" spans="1:22" ht="13" x14ac:dyDescent="0.1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</row>
    <row r="850" spans="1:22" ht="13" x14ac:dyDescent="0.1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</row>
    <row r="851" spans="1:22" ht="13" x14ac:dyDescent="0.1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</row>
    <row r="852" spans="1:22" ht="13" x14ac:dyDescent="0.1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</row>
    <row r="853" spans="1:22" ht="13" x14ac:dyDescent="0.1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</row>
    <row r="854" spans="1:22" ht="13" x14ac:dyDescent="0.1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</row>
    <row r="855" spans="1:22" ht="13" x14ac:dyDescent="0.1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</row>
    <row r="856" spans="1:22" ht="13" x14ac:dyDescent="0.1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</row>
    <row r="857" spans="1:22" ht="13" x14ac:dyDescent="0.1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</row>
    <row r="858" spans="1:22" ht="13" x14ac:dyDescent="0.1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</row>
    <row r="859" spans="1:22" ht="13" x14ac:dyDescent="0.1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</row>
    <row r="860" spans="1:22" ht="13" x14ac:dyDescent="0.1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</row>
    <row r="861" spans="1:22" ht="13" x14ac:dyDescent="0.1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</row>
    <row r="862" spans="1:22" ht="13" x14ac:dyDescent="0.1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</row>
    <row r="863" spans="1:22" ht="13" x14ac:dyDescent="0.1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</row>
    <row r="864" spans="1:22" ht="13" x14ac:dyDescent="0.1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</row>
    <row r="865" spans="1:22" ht="13" x14ac:dyDescent="0.1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</row>
    <row r="866" spans="1:22" ht="13" x14ac:dyDescent="0.1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</row>
    <row r="867" spans="1:22" ht="13" x14ac:dyDescent="0.1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</row>
    <row r="868" spans="1:22" ht="13" x14ac:dyDescent="0.1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</row>
    <row r="869" spans="1:22" ht="13" x14ac:dyDescent="0.1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</row>
    <row r="870" spans="1:22" ht="13" x14ac:dyDescent="0.1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</row>
    <row r="871" spans="1:22" ht="13" x14ac:dyDescent="0.1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</row>
    <row r="872" spans="1:22" ht="13" x14ac:dyDescent="0.1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</row>
    <row r="873" spans="1:22" ht="13" x14ac:dyDescent="0.1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</row>
    <row r="874" spans="1:22" ht="13" x14ac:dyDescent="0.1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</row>
    <row r="875" spans="1:22" ht="13" x14ac:dyDescent="0.1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</row>
    <row r="876" spans="1:22" ht="13" x14ac:dyDescent="0.1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</row>
    <row r="877" spans="1:22" ht="13" x14ac:dyDescent="0.1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</row>
    <row r="878" spans="1:22" ht="13" x14ac:dyDescent="0.1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</row>
    <row r="879" spans="1:22" ht="13" x14ac:dyDescent="0.1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</row>
    <row r="880" spans="1:22" ht="13" x14ac:dyDescent="0.1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</row>
    <row r="881" spans="1:22" ht="13" x14ac:dyDescent="0.1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</row>
    <row r="882" spans="1:22" ht="13" x14ac:dyDescent="0.1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</row>
    <row r="883" spans="1:22" ht="13" x14ac:dyDescent="0.1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</row>
    <row r="884" spans="1:22" ht="13" x14ac:dyDescent="0.1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</row>
    <row r="885" spans="1:22" ht="13" x14ac:dyDescent="0.1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</row>
    <row r="886" spans="1:22" ht="13" x14ac:dyDescent="0.1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</row>
    <row r="887" spans="1:22" ht="13" x14ac:dyDescent="0.1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</row>
    <row r="888" spans="1:22" ht="13" x14ac:dyDescent="0.1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</row>
    <row r="889" spans="1:22" ht="13" x14ac:dyDescent="0.1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</row>
    <row r="890" spans="1:22" ht="13" x14ac:dyDescent="0.1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</row>
    <row r="891" spans="1:22" ht="13" x14ac:dyDescent="0.1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</row>
    <row r="892" spans="1:22" ht="13" x14ac:dyDescent="0.1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</row>
    <row r="893" spans="1:22" ht="13" x14ac:dyDescent="0.1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</row>
    <row r="894" spans="1:22" ht="13" x14ac:dyDescent="0.1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</row>
    <row r="895" spans="1:22" ht="13" x14ac:dyDescent="0.1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</row>
    <row r="896" spans="1:22" ht="13" x14ac:dyDescent="0.1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</row>
    <row r="897" spans="1:22" ht="13" x14ac:dyDescent="0.1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</row>
    <row r="898" spans="1:22" ht="13" x14ac:dyDescent="0.1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</row>
    <row r="899" spans="1:22" ht="13" x14ac:dyDescent="0.1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</row>
    <row r="900" spans="1:22" ht="13" x14ac:dyDescent="0.1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</row>
    <row r="901" spans="1:22" ht="13" x14ac:dyDescent="0.1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</row>
    <row r="902" spans="1:22" ht="13" x14ac:dyDescent="0.1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</row>
    <row r="903" spans="1:22" ht="13" x14ac:dyDescent="0.1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</row>
    <row r="904" spans="1:22" ht="13" x14ac:dyDescent="0.1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</row>
    <row r="905" spans="1:22" ht="13" x14ac:dyDescent="0.1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</row>
    <row r="906" spans="1:22" ht="13" x14ac:dyDescent="0.1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</row>
    <row r="907" spans="1:22" ht="13" x14ac:dyDescent="0.1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</row>
    <row r="908" spans="1:22" ht="13" x14ac:dyDescent="0.1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</row>
    <row r="909" spans="1:22" ht="13" x14ac:dyDescent="0.1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</row>
    <row r="910" spans="1:22" ht="13" x14ac:dyDescent="0.1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</row>
    <row r="911" spans="1:22" ht="13" x14ac:dyDescent="0.1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</row>
    <row r="912" spans="1:22" ht="13" x14ac:dyDescent="0.1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</row>
    <row r="913" spans="1:22" ht="13" x14ac:dyDescent="0.1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</row>
    <row r="914" spans="1:22" ht="13" x14ac:dyDescent="0.1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</row>
    <row r="915" spans="1:22" ht="13" x14ac:dyDescent="0.1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</row>
    <row r="916" spans="1:22" ht="13" x14ac:dyDescent="0.1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</row>
    <row r="917" spans="1:22" ht="13" x14ac:dyDescent="0.1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</row>
    <row r="918" spans="1:22" ht="13" x14ac:dyDescent="0.1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</row>
    <row r="919" spans="1:22" ht="13" x14ac:dyDescent="0.1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</row>
    <row r="920" spans="1:22" ht="13" x14ac:dyDescent="0.1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</row>
    <row r="921" spans="1:22" ht="13" x14ac:dyDescent="0.1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</row>
    <row r="922" spans="1:22" ht="13" x14ac:dyDescent="0.1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</row>
    <row r="923" spans="1:22" ht="13" x14ac:dyDescent="0.1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</row>
    <row r="924" spans="1:22" ht="13" x14ac:dyDescent="0.1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</row>
    <row r="925" spans="1:22" ht="13" x14ac:dyDescent="0.1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</row>
    <row r="926" spans="1:22" ht="13" x14ac:dyDescent="0.1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</row>
    <row r="927" spans="1:22" ht="13" x14ac:dyDescent="0.1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</row>
    <row r="928" spans="1:22" ht="13" x14ac:dyDescent="0.1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</row>
    <row r="929" spans="1:22" ht="13" x14ac:dyDescent="0.1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</row>
    <row r="930" spans="1:22" ht="13" x14ac:dyDescent="0.1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</row>
    <row r="931" spans="1:22" ht="13" x14ac:dyDescent="0.1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</row>
    <row r="932" spans="1:22" ht="13" x14ac:dyDescent="0.1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</row>
    <row r="933" spans="1:22" ht="13" x14ac:dyDescent="0.1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</row>
    <row r="934" spans="1:22" ht="13" x14ac:dyDescent="0.1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</row>
    <row r="935" spans="1:22" ht="13" x14ac:dyDescent="0.1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</row>
    <row r="936" spans="1:22" ht="13" x14ac:dyDescent="0.1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</row>
    <row r="937" spans="1:22" ht="13" x14ac:dyDescent="0.1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</row>
    <row r="938" spans="1:22" ht="13" x14ac:dyDescent="0.1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</row>
    <row r="939" spans="1:22" ht="13" x14ac:dyDescent="0.1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</row>
    <row r="940" spans="1:22" ht="13" x14ac:dyDescent="0.1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</row>
    <row r="941" spans="1:22" ht="13" x14ac:dyDescent="0.1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</row>
    <row r="942" spans="1:22" ht="13" x14ac:dyDescent="0.1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</row>
    <row r="943" spans="1:22" ht="13" x14ac:dyDescent="0.1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</row>
    <row r="944" spans="1:22" ht="13" x14ac:dyDescent="0.1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</row>
    <row r="945" spans="1:22" ht="13" x14ac:dyDescent="0.1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</row>
    <row r="946" spans="1:22" ht="13" x14ac:dyDescent="0.1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</row>
    <row r="947" spans="1:22" ht="13" x14ac:dyDescent="0.1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</row>
    <row r="948" spans="1:22" ht="13" x14ac:dyDescent="0.1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</row>
    <row r="949" spans="1:22" ht="13" x14ac:dyDescent="0.1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</row>
    <row r="950" spans="1:22" ht="13" x14ac:dyDescent="0.1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</row>
    <row r="951" spans="1:22" ht="13" x14ac:dyDescent="0.1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</row>
    <row r="952" spans="1:22" ht="13" x14ac:dyDescent="0.1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</row>
    <row r="953" spans="1:22" ht="13" x14ac:dyDescent="0.1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</row>
    <row r="954" spans="1:22" ht="13" x14ac:dyDescent="0.1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</row>
    <row r="955" spans="1:22" ht="13" x14ac:dyDescent="0.1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</row>
    <row r="956" spans="1:22" ht="13" x14ac:dyDescent="0.1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</row>
    <row r="957" spans="1:22" ht="13" x14ac:dyDescent="0.1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</row>
    <row r="958" spans="1:22" ht="13" x14ac:dyDescent="0.1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</row>
    <row r="959" spans="1:22" ht="13" x14ac:dyDescent="0.1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</row>
    <row r="960" spans="1:22" ht="13" x14ac:dyDescent="0.1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</row>
    <row r="961" spans="1:22" ht="13" x14ac:dyDescent="0.1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</row>
    <row r="962" spans="1:22" ht="13" x14ac:dyDescent="0.1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</row>
    <row r="963" spans="1:22" ht="13" x14ac:dyDescent="0.1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</row>
    <row r="964" spans="1:22" ht="13" x14ac:dyDescent="0.1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</row>
    <row r="965" spans="1:22" ht="13" x14ac:dyDescent="0.1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</row>
    <row r="966" spans="1:22" ht="13" x14ac:dyDescent="0.1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</row>
    <row r="967" spans="1:22" ht="13" x14ac:dyDescent="0.1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</row>
    <row r="968" spans="1:22" ht="13" x14ac:dyDescent="0.1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</row>
    <row r="969" spans="1:22" ht="13" x14ac:dyDescent="0.1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</row>
    <row r="970" spans="1:22" ht="13" x14ac:dyDescent="0.1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</row>
    <row r="971" spans="1:22" ht="13" x14ac:dyDescent="0.1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</row>
    <row r="972" spans="1:22" ht="13" x14ac:dyDescent="0.1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</row>
    <row r="973" spans="1:22" ht="13" x14ac:dyDescent="0.1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</row>
    <row r="974" spans="1:22" ht="13" x14ac:dyDescent="0.1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</row>
    <row r="975" spans="1:22" ht="13" x14ac:dyDescent="0.1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</row>
    <row r="976" spans="1:22" ht="13" x14ac:dyDescent="0.1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</row>
    <row r="977" spans="1:22" ht="13" x14ac:dyDescent="0.1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</row>
    <row r="978" spans="1:22" ht="13" x14ac:dyDescent="0.1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</row>
    <row r="979" spans="1:22" ht="13" x14ac:dyDescent="0.1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</row>
    <row r="980" spans="1:22" ht="13" x14ac:dyDescent="0.1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</row>
    <row r="981" spans="1:22" ht="13" x14ac:dyDescent="0.1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</row>
    <row r="982" spans="1:22" ht="13" x14ac:dyDescent="0.1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</row>
    <row r="983" spans="1:22" ht="13" x14ac:dyDescent="0.1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</row>
    <row r="984" spans="1:22" ht="13" x14ac:dyDescent="0.1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</row>
    <row r="985" spans="1:22" ht="13" x14ac:dyDescent="0.1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</row>
    <row r="986" spans="1:22" ht="13" x14ac:dyDescent="0.1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</row>
    <row r="987" spans="1:22" ht="13" x14ac:dyDescent="0.1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</row>
    <row r="988" spans="1:22" ht="13" x14ac:dyDescent="0.1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</row>
    <row r="989" spans="1:22" ht="13" x14ac:dyDescent="0.1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</row>
    <row r="990" spans="1:22" ht="13" x14ac:dyDescent="0.1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</row>
    <row r="991" spans="1:22" ht="13" x14ac:dyDescent="0.1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</row>
    <row r="992" spans="1:22" ht="13" x14ac:dyDescent="0.1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</row>
    <row r="993" spans="1:22" ht="13" x14ac:dyDescent="0.1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</row>
    <row r="994" spans="1:22" ht="13" x14ac:dyDescent="0.1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</row>
    <row r="995" spans="1:22" ht="13" x14ac:dyDescent="0.1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</row>
  </sheetData>
  <mergeCells count="10">
    <mergeCell ref="A1:D3"/>
    <mergeCell ref="A4:D4"/>
    <mergeCell ref="A5:A6"/>
    <mergeCell ref="B5:C6"/>
    <mergeCell ref="D5:D18"/>
    <mergeCell ref="A9:C9"/>
    <mergeCell ref="B10:C10"/>
    <mergeCell ref="B11:C11"/>
    <mergeCell ref="B17:C17"/>
    <mergeCell ref="A18:C18"/>
  </mergeCells>
  <conditionalFormatting sqref="D5">
    <cfRule type="expression" dxfId="0" priority="1">
      <formula>C5&lt;C12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Private MAO</vt:lpstr>
      <vt:lpstr>Copy of Private MAO</vt:lpstr>
      <vt:lpstr>Simple MAO</vt:lpstr>
      <vt:lpstr>Copy of Simple MAO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Skyler Tolman</cp:lastModifiedBy>
  <dcterms:created xsi:type="dcterms:W3CDTF">2021-11-02T22:44:39Z</dcterms:created>
  <dcterms:modified xsi:type="dcterms:W3CDTF">2021-11-03T02:07:12Z</dcterms:modified>
</cp:coreProperties>
</file>