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ddiestewart/Downloads/"/>
    </mc:Choice>
  </mc:AlternateContent>
  <bookViews>
    <workbookView xWindow="0" yWindow="460" windowWidth="19580" windowHeight="15840"/>
  </bookViews>
  <sheets>
    <sheet name="sample" sheetId="11" r:id="rId1"/>
  </sheets>
  <definedNames>
    <definedName name="_xlnm.Print_Area" localSheetId="0">sample!$A$1:$L$35</definedName>
    <definedName name="Z_CDF2541C_F8C1_4FDC_9166_4AE4BDB7E69C_.wvu.PrintArea" localSheetId="0" hidden="1">sample!$B$3:$C$43</definedName>
    <definedName name="Z_EB08DF1C_9623_4F97_A93F_957242014FBD_.wvu.PrintArea" localSheetId="0" hidden="1">sample!$B$3:$C$43</definedName>
  </definedNames>
  <calcPr calcId="152511" concurrentCalc="0"/>
  <customWorkbookViews>
    <customWorkbookView name="bill - Personal View" guid="{EB08DF1C-9623-4F97-A93F-957242014FBD}" mergeInterval="0" personalView="1" maximized="1" windowWidth="1920" windowHeight="855" activeSheetId="1"/>
    <customWorkbookView name="Todd - Personal View" guid="{CDF2541C-F8C1-4FDC-9166-4AE4BDB7E69C}" mergeInterval="0" personalView="1" maximized="1" xWindow="1" yWindow="1" windowWidth="1916" windowHeight="85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1" l="1"/>
  <c r="G19" i="11"/>
  <c r="G15" i="11"/>
  <c r="G20" i="11"/>
  <c r="G21" i="11"/>
  <c r="G22" i="11"/>
  <c r="G23" i="11"/>
  <c r="G14" i="11"/>
  <c r="G16" i="11"/>
  <c r="G18" i="11"/>
  <c r="F34" i="11"/>
  <c r="G30" i="11"/>
  <c r="G32" i="11"/>
  <c r="E34" i="11"/>
  <c r="G34" i="11"/>
  <c r="G7" i="11"/>
  <c r="J26" i="11"/>
  <c r="J5" i="11"/>
  <c r="J10" i="11"/>
  <c r="J14" i="11"/>
  <c r="J16" i="11"/>
  <c r="J18" i="11"/>
  <c r="J20" i="11"/>
  <c r="K20" i="11"/>
  <c r="J32" i="11"/>
  <c r="K33" i="11"/>
  <c r="K32" i="11"/>
</calcChain>
</file>

<file path=xl/sharedStrings.xml><?xml version="1.0" encoding="utf-8"?>
<sst xmlns="http://schemas.openxmlformats.org/spreadsheetml/2006/main" count="63" uniqueCount="62">
  <si>
    <t>Property Summary</t>
  </si>
  <si>
    <t>Values</t>
  </si>
  <si>
    <t>Expenses</t>
  </si>
  <si>
    <t>Notes</t>
  </si>
  <si>
    <t>Target  Property:</t>
  </si>
  <si>
    <t>426 White Street</t>
  </si>
  <si>
    <t>Auction Type:</t>
  </si>
  <si>
    <t>Deed Sale</t>
  </si>
  <si>
    <t>Auction Date:</t>
  </si>
  <si>
    <t>Max Bid Amount =</t>
  </si>
  <si>
    <t>Case #:</t>
  </si>
  <si>
    <t>Certificate #:</t>
  </si>
  <si>
    <t>Fair Market Value  =</t>
  </si>
  <si>
    <t>Parcel ID:</t>
  </si>
  <si>
    <t>Legal Fees / Clean The Deed  =</t>
  </si>
  <si>
    <t>Title Insurance =</t>
  </si>
  <si>
    <t>Property Address:</t>
  </si>
  <si>
    <t xml:space="preserve"> </t>
  </si>
  <si>
    <t>Listing Agent Fees =</t>
  </si>
  <si>
    <t>City/State/Zip</t>
  </si>
  <si>
    <t>North Fort Myers, FL 32049</t>
  </si>
  <si>
    <t>Home Owners Insurance =</t>
  </si>
  <si>
    <t>City-Data Recent Home Sales</t>
  </si>
  <si>
    <t>Locksmith =</t>
  </si>
  <si>
    <t>Opening Bid:</t>
  </si>
  <si>
    <t>$ House</t>
  </si>
  <si>
    <t>Sqft</t>
  </si>
  <si>
    <t>$/Sqft</t>
  </si>
  <si>
    <t>Cleaning Expense =</t>
  </si>
  <si>
    <t>Assessed Value:</t>
  </si>
  <si>
    <t>Rehab =</t>
  </si>
  <si>
    <t>Carry Costs =</t>
  </si>
  <si>
    <t>Total Sqft:</t>
  </si>
  <si>
    <t>Misc =</t>
  </si>
  <si>
    <t>Other  =</t>
  </si>
  <si>
    <t>Zillow:</t>
  </si>
  <si>
    <t>Total Debits=</t>
  </si>
  <si>
    <t>Eppraisal</t>
  </si>
  <si>
    <t>City Data Low:</t>
  </si>
  <si>
    <t>Total Expenses =</t>
  </si>
  <si>
    <t>City Data High:</t>
  </si>
  <si>
    <t>HomeSnap:</t>
  </si>
  <si>
    <t>HomeSnap Low:</t>
  </si>
  <si>
    <t>HomeSnap High:</t>
  </si>
  <si>
    <t>Target Sale Price =</t>
  </si>
  <si>
    <t>Year Built:</t>
  </si>
  <si>
    <t>Current Owner:</t>
  </si>
  <si>
    <t>Beds/Bath:</t>
  </si>
  <si>
    <t>2bd/1ba</t>
  </si>
  <si>
    <t>Type:</t>
  </si>
  <si>
    <t>Condo</t>
  </si>
  <si>
    <t>Expected Profit:</t>
  </si>
  <si>
    <t>Today's Date:</t>
  </si>
  <si>
    <t>Avg. Sqft</t>
  </si>
  <si>
    <t># of Comps</t>
  </si>
  <si>
    <t>Avg $/Sqft</t>
  </si>
  <si>
    <t>% gain on cash outlay</t>
  </si>
  <si>
    <t>Researched By:</t>
  </si>
  <si>
    <t>Todd Ashton</t>
  </si>
  <si>
    <t>Target 20k min per deal</t>
  </si>
  <si>
    <t>TotalViewRealEstate</t>
  </si>
  <si>
    <t>Revised 01-14-2016             © Paladin Consulting, LLC 2014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</si>
</sst>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404040"/>
      <name val="Arial"/>
      <family val="2"/>
    </font>
    <font>
      <u/>
      <sz val="8"/>
      <color theme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rgb="FF404040"/>
      <name val="Arial"/>
      <family val="2"/>
    </font>
    <font>
      <sz val="8"/>
      <color rgb="FFFF0000"/>
      <name val="Arial"/>
      <family val="2"/>
    </font>
    <font>
      <sz val="7.5"/>
      <color rgb="FF000000"/>
      <name val="Arial"/>
      <family val="2"/>
    </font>
    <font>
      <u/>
      <sz val="11"/>
      <color theme="1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6" tint="0.79998168889431442"/>
      <name val="Arial"/>
      <family val="2"/>
    </font>
    <font>
      <b/>
      <sz val="8"/>
      <color theme="6" tint="0.7999816888943144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2">
    <xf numFmtId="0" fontId="0" fillId="0" borderId="0" xfId="0"/>
    <xf numFmtId="164" fontId="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Protection="1"/>
    <xf numFmtId="164" fontId="0" fillId="3" borderId="0" xfId="0" applyNumberFormat="1" applyFill="1" applyProtection="1"/>
    <xf numFmtId="164" fontId="1" fillId="3" borderId="0" xfId="0" applyNumberFormat="1" applyFont="1" applyFill="1" applyAlignment="1" applyProtection="1">
      <alignment horizontal="center"/>
    </xf>
    <xf numFmtId="164" fontId="0" fillId="0" borderId="0" xfId="0" applyNumberFormat="1" applyFill="1" applyProtection="1"/>
    <xf numFmtId="164" fontId="0" fillId="3" borderId="0" xfId="0" applyNumberFormat="1" applyFill="1" applyProtection="1">
      <protection locked="0"/>
    </xf>
    <xf numFmtId="164" fontId="4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164" fontId="4" fillId="3" borderId="0" xfId="0" applyNumberFormat="1" applyFont="1" applyFill="1" applyProtection="1"/>
    <xf numFmtId="164" fontId="4" fillId="0" borderId="0" xfId="0" applyNumberFormat="1" applyFont="1" applyProtection="1"/>
    <xf numFmtId="164" fontId="4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  <protection locked="0"/>
    </xf>
    <xf numFmtId="164" fontId="4" fillId="3" borderId="0" xfId="0" applyNumberFormat="1" applyFont="1" applyFill="1" applyAlignment="1" applyProtection="1">
      <alignment vertical="center"/>
    </xf>
    <xf numFmtId="164" fontId="4" fillId="0" borderId="0" xfId="0" applyNumberFormat="1" applyFont="1" applyAlignment="1" applyProtection="1">
      <alignment vertical="center"/>
      <protection locked="0"/>
    </xf>
    <xf numFmtId="164" fontId="10" fillId="3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Alignment="1" applyProtection="1">
      <alignment vertical="center"/>
    </xf>
    <xf numFmtId="164" fontId="4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vertical="center"/>
      <protection locked="0"/>
    </xf>
    <xf numFmtId="164" fontId="4" fillId="0" borderId="0" xfId="0" applyNumberFormat="1" applyFont="1" applyFill="1" applyProtection="1">
      <protection locked="0"/>
    </xf>
    <xf numFmtId="164" fontId="0" fillId="0" borderId="0" xfId="0" applyNumberFormat="1" applyFill="1" applyProtection="1">
      <protection locked="0"/>
    </xf>
    <xf numFmtId="164" fontId="4" fillId="3" borderId="0" xfId="0" applyNumberFormat="1" applyFont="1" applyFill="1" applyAlignment="1" applyProtection="1">
      <alignment horizontal="right" vertical="center"/>
    </xf>
    <xf numFmtId="164" fontId="4" fillId="3" borderId="0" xfId="0" applyNumberFormat="1" applyFont="1" applyFill="1" applyBorder="1" applyProtection="1"/>
    <xf numFmtId="164" fontId="9" fillId="3" borderId="0" xfId="0" applyNumberFormat="1" applyFont="1" applyFill="1" applyBorder="1" applyAlignment="1" applyProtection="1">
      <alignment horizontal="center"/>
    </xf>
    <xf numFmtId="0" fontId="14" fillId="5" borderId="0" xfId="0" applyFont="1" applyFill="1" applyAlignment="1">
      <alignment horizontal="left" vertical="top" wrapText="1"/>
    </xf>
    <xf numFmtId="164" fontId="4" fillId="0" borderId="0" xfId="0" applyNumberFormat="1" applyFont="1" applyFill="1" applyBorder="1" applyAlignment="1" applyProtection="1">
      <alignment horizontal="left" vertical="center"/>
      <protection locked="0"/>
    </xf>
    <xf numFmtId="164" fontId="4" fillId="2" borderId="0" xfId="0" applyNumberFormat="1" applyFont="1" applyFill="1" applyProtection="1">
      <protection locked="0"/>
    </xf>
    <xf numFmtId="49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6" fontId="12" fillId="0" borderId="0" xfId="0" applyNumberFormat="1" applyFont="1" applyFill="1" applyAlignment="1" applyProtection="1">
      <alignment horizontal="left" vertical="center"/>
      <protection locked="0"/>
    </xf>
    <xf numFmtId="3" fontId="4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Alignment="1" applyProtection="1">
      <alignment horizontal="left" vertical="center"/>
      <protection locked="0"/>
    </xf>
    <xf numFmtId="164" fontId="11" fillId="2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  <protection locked="0"/>
    </xf>
    <xf numFmtId="164" fontId="10" fillId="2" borderId="0" xfId="0" applyNumberFormat="1" applyFont="1" applyFill="1" applyAlignment="1" applyProtection="1">
      <alignment horizontal="right" vertical="center"/>
    </xf>
    <xf numFmtId="164" fontId="4" fillId="2" borderId="0" xfId="0" applyNumberFormat="1" applyFont="1" applyFill="1" applyAlignment="1" applyProtection="1">
      <alignment horizontal="right" vertical="center"/>
    </xf>
    <xf numFmtId="6" fontId="4" fillId="2" borderId="0" xfId="0" applyNumberFormat="1" applyFont="1" applyFill="1" applyAlignment="1" applyProtection="1">
      <alignment horizontal="center" vertical="center"/>
    </xf>
    <xf numFmtId="6" fontId="13" fillId="2" borderId="0" xfId="0" applyNumberFormat="1" applyFont="1" applyFill="1" applyAlignment="1" applyProtection="1">
      <alignment vertical="center"/>
    </xf>
    <xf numFmtId="6" fontId="4" fillId="2" borderId="0" xfId="0" applyNumberFormat="1" applyFont="1" applyFill="1" applyBorder="1" applyAlignment="1" applyProtection="1">
      <alignment horizontal="center" vertical="center"/>
    </xf>
    <xf numFmtId="6" fontId="10" fillId="2" borderId="0" xfId="0" applyNumberFormat="1" applyFont="1" applyFill="1" applyAlignment="1" applyProtection="1">
      <alignment horizontal="center" vertical="center"/>
    </xf>
    <xf numFmtId="164" fontId="6" fillId="2" borderId="0" xfId="0" applyNumberFormat="1" applyFont="1" applyFill="1" applyAlignment="1" applyProtection="1">
      <alignment horizontal="right" vertical="center"/>
    </xf>
    <xf numFmtId="6" fontId="10" fillId="2" borderId="0" xfId="0" applyNumberFormat="1" applyFont="1" applyFill="1" applyAlignment="1" applyProtection="1">
      <alignment vertical="center"/>
    </xf>
    <xf numFmtId="164" fontId="0" fillId="2" borderId="0" xfId="0" applyNumberFormat="1" applyFill="1" applyProtection="1"/>
    <xf numFmtId="164" fontId="4" fillId="2" borderId="0" xfId="0" applyNumberFormat="1" applyFont="1" applyFill="1" applyProtection="1"/>
    <xf numFmtId="164" fontId="9" fillId="2" borderId="0" xfId="0" applyNumberFormat="1" applyFont="1" applyFill="1" applyBorder="1" applyAlignment="1" applyProtection="1">
      <alignment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164" fontId="4" fillId="2" borderId="0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horizontal="right" vertical="center"/>
    </xf>
    <xf numFmtId="164" fontId="10" fillId="2" borderId="1" xfId="0" applyNumberFormat="1" applyFont="1" applyFill="1" applyBorder="1" applyAlignment="1" applyProtection="1">
      <alignment vertical="center"/>
    </xf>
    <xf numFmtId="9" fontId="4" fillId="2" borderId="1" xfId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right" vertical="center"/>
    </xf>
    <xf numFmtId="9" fontId="4" fillId="2" borderId="1" xfId="1" applyNumberFormat="1" applyFont="1" applyFill="1" applyBorder="1" applyAlignment="1" applyProtection="1">
      <alignment horizontal="center" vertical="center"/>
    </xf>
    <xf numFmtId="6" fontId="13" fillId="0" borderId="1" xfId="0" applyNumberFormat="1" applyFont="1" applyFill="1" applyBorder="1" applyAlignment="1" applyProtection="1">
      <alignment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164" fontId="9" fillId="2" borderId="0" xfId="0" applyNumberFormat="1" applyFont="1" applyFill="1" applyBorder="1" applyAlignment="1" applyProtection="1">
      <alignment horizontal="right" vertical="center"/>
    </xf>
    <xf numFmtId="6" fontId="4" fillId="0" borderId="1" xfId="0" applyNumberFormat="1" applyFont="1" applyFill="1" applyBorder="1" applyProtection="1">
      <protection locked="0"/>
    </xf>
    <xf numFmtId="164" fontId="4" fillId="2" borderId="0" xfId="0" applyNumberFormat="1" applyFont="1" applyFill="1" applyAlignment="1" applyProtection="1">
      <alignment horizontal="right"/>
    </xf>
    <xf numFmtId="9" fontId="4" fillId="2" borderId="0" xfId="0" applyNumberFormat="1" applyFont="1" applyFill="1" applyProtection="1"/>
    <xf numFmtId="0" fontId="11" fillId="2" borderId="0" xfId="0" applyFont="1" applyFill="1" applyBorder="1" applyAlignment="1" applyProtection="1">
      <alignment horizontal="right" vertical="center" wrapText="1"/>
    </xf>
    <xf numFmtId="164" fontId="9" fillId="2" borderId="0" xfId="0" applyNumberFormat="1" applyFont="1" applyFill="1" applyAlignment="1" applyProtection="1">
      <alignment horizontal="right" vertical="center"/>
    </xf>
    <xf numFmtId="9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Protection="1"/>
    <xf numFmtId="164" fontId="5" fillId="0" borderId="0" xfId="0" applyNumberFormat="1" applyFont="1" applyAlignment="1" applyProtection="1">
      <alignment horizontal="right"/>
    </xf>
    <xf numFmtId="164" fontId="5" fillId="0" borderId="0" xfId="0" applyNumberFormat="1" applyFont="1" applyProtection="1"/>
    <xf numFmtId="6" fontId="13" fillId="6" borderId="1" xfId="0" applyNumberFormat="1" applyFont="1" applyFill="1" applyBorder="1" applyAlignment="1" applyProtection="1">
      <alignment vertical="center"/>
      <protection locked="0"/>
    </xf>
    <xf numFmtId="6" fontId="10" fillId="2" borderId="9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Protection="1">
      <protection locked="0"/>
    </xf>
    <xf numFmtId="164" fontId="0" fillId="2" borderId="0" xfId="0" applyNumberFormat="1" applyFill="1" applyAlignment="1" applyProtection="1">
      <alignment vertical="top" readingOrder="1"/>
      <protection locked="0"/>
    </xf>
    <xf numFmtId="164" fontId="1" fillId="2" borderId="0" xfId="0" applyNumberFormat="1" applyFont="1" applyFill="1" applyAlignment="1" applyProtection="1">
      <alignment vertical="top" readingOrder="1"/>
      <protection locked="0"/>
    </xf>
    <xf numFmtId="164" fontId="11" fillId="2" borderId="5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164" fontId="1" fillId="2" borderId="0" xfId="0" applyNumberFormat="1" applyFont="1" applyFill="1" applyAlignment="1" applyProtection="1">
      <alignment horizontal="center"/>
    </xf>
    <xf numFmtId="6" fontId="4" fillId="2" borderId="0" xfId="0" applyNumberFormat="1" applyFont="1" applyFill="1" applyBorder="1" applyAlignment="1" applyProtection="1">
      <alignment horizontal="left" vertical="center"/>
    </xf>
    <xf numFmtId="3" fontId="4" fillId="2" borderId="0" xfId="0" applyNumberFormat="1" applyFont="1" applyFill="1" applyBorder="1" applyAlignment="1" applyProtection="1">
      <alignment horizontal="left" vertical="center"/>
    </xf>
    <xf numFmtId="164" fontId="4" fillId="2" borderId="0" xfId="0" applyNumberFormat="1" applyFont="1" applyFill="1" applyBorder="1" applyAlignment="1" applyProtection="1">
      <alignment vertical="center"/>
    </xf>
    <xf numFmtId="3" fontId="4" fillId="2" borderId="0" xfId="0" applyNumberFormat="1" applyFont="1" applyFill="1" applyBorder="1" applyAlignment="1" applyProtection="1">
      <alignment vertical="center"/>
    </xf>
    <xf numFmtId="164" fontId="4" fillId="2" borderId="5" xfId="0" applyNumberFormat="1" applyFont="1" applyFill="1" applyBorder="1" applyAlignment="1" applyProtection="1">
      <alignment vertical="center"/>
    </xf>
    <xf numFmtId="3" fontId="4" fillId="2" borderId="5" xfId="0" applyNumberFormat="1" applyFont="1" applyFill="1" applyBorder="1" applyAlignment="1" applyProtection="1">
      <alignment vertical="center"/>
    </xf>
    <xf numFmtId="164" fontId="20" fillId="2" borderId="1" xfId="0" applyNumberFormat="1" applyFont="1" applyFill="1" applyBorder="1" applyAlignment="1" applyProtection="1">
      <alignment vertical="center"/>
    </xf>
    <xf numFmtId="164" fontId="4" fillId="2" borderId="9" xfId="0" applyNumberFormat="1" applyFont="1" applyFill="1" applyBorder="1" applyAlignment="1" applyProtection="1">
      <alignment horizontal="right"/>
    </xf>
    <xf numFmtId="164" fontId="6" fillId="2" borderId="9" xfId="0" applyNumberFormat="1" applyFont="1" applyFill="1" applyBorder="1" applyProtection="1"/>
    <xf numFmtId="3" fontId="4" fillId="0" borderId="6" xfId="0" applyNumberFormat="1" applyFont="1" applyFill="1" applyBorder="1" applyAlignment="1" applyProtection="1">
      <alignment vertical="center"/>
      <protection locked="0"/>
    </xf>
    <xf numFmtId="164" fontId="4" fillId="0" borderId="12" xfId="0" applyNumberFormat="1" applyFont="1" applyFill="1" applyBorder="1" applyAlignment="1" applyProtection="1">
      <alignment vertical="center"/>
      <protection locked="0"/>
    </xf>
    <xf numFmtId="164" fontId="4" fillId="0" borderId="13" xfId="0" applyNumberFormat="1" applyFont="1" applyFill="1" applyBorder="1" applyAlignment="1" applyProtection="1">
      <alignment vertical="center"/>
      <protection locked="0"/>
    </xf>
    <xf numFmtId="164" fontId="4" fillId="0" borderId="14" xfId="0" applyNumberFormat="1" applyFont="1" applyFill="1" applyBorder="1" applyAlignment="1" applyProtection="1">
      <alignment vertical="center"/>
      <protection locked="0"/>
    </xf>
    <xf numFmtId="164" fontId="11" fillId="2" borderId="12" xfId="0" applyNumberFormat="1" applyFont="1" applyFill="1" applyBorder="1" applyAlignment="1" applyProtection="1">
      <alignment vertical="center"/>
    </xf>
    <xf numFmtId="164" fontId="11" fillId="2" borderId="13" xfId="0" applyNumberFormat="1" applyFont="1" applyFill="1" applyBorder="1" applyAlignment="1" applyProtection="1">
      <alignment vertical="center"/>
    </xf>
    <xf numFmtId="164" fontId="11" fillId="2" borderId="14" xfId="0" applyNumberFormat="1" applyFont="1" applyFill="1" applyBorder="1" applyAlignment="1" applyProtection="1">
      <alignment vertical="center"/>
    </xf>
    <xf numFmtId="9" fontId="19" fillId="2" borderId="10" xfId="0" applyNumberFormat="1" applyFont="1" applyFill="1" applyBorder="1" applyAlignment="1" applyProtection="1">
      <alignment horizontal="center"/>
    </xf>
    <xf numFmtId="164" fontId="4" fillId="2" borderId="0" xfId="0" applyNumberFormat="1" applyFont="1" applyFill="1" applyAlignment="1" applyProtection="1">
      <alignment vertical="center"/>
    </xf>
    <xf numFmtId="9" fontId="9" fillId="2" borderId="0" xfId="0" applyNumberFormat="1" applyFont="1" applyFill="1" applyBorder="1" applyAlignment="1" applyProtection="1">
      <alignment horizontal="center" vertical="center"/>
    </xf>
    <xf numFmtId="9" fontId="9" fillId="2" borderId="0" xfId="0" applyNumberFormat="1" applyFont="1" applyFill="1" applyAlignment="1" applyProtection="1">
      <alignment horizontal="center" vertical="center"/>
    </xf>
    <xf numFmtId="164" fontId="4" fillId="2" borderId="0" xfId="0" applyNumberFormat="1" applyFont="1" applyFill="1" applyBorder="1" applyProtection="1"/>
    <xf numFmtId="9" fontId="4" fillId="6" borderId="2" xfId="0" applyNumberFormat="1" applyFont="1" applyFill="1" applyBorder="1" applyProtection="1">
      <protection locked="0"/>
    </xf>
    <xf numFmtId="9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Alignment="1" applyProtection="1">
      <alignment horizontal="left" vertical="center"/>
    </xf>
    <xf numFmtId="0" fontId="17" fillId="0" borderId="0" xfId="0" applyFont="1" applyAlignment="1" applyProtection="1">
      <alignment wrapText="1" readingOrder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Alignment="1" applyProtection="1">
      <alignment horizontal="left" vertical="center" wrapText="1"/>
      <protection locked="0"/>
    </xf>
    <xf numFmtId="49" fontId="8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vertical="center"/>
    </xf>
    <xf numFmtId="164" fontId="4" fillId="4" borderId="7" xfId="0" applyNumberFormat="1" applyFont="1" applyFill="1" applyBorder="1" applyAlignment="1" applyProtection="1">
      <alignment horizontal="center" vertical="center"/>
    </xf>
    <xf numFmtId="164" fontId="4" fillId="4" borderId="5" xfId="0" applyNumberFormat="1" applyFont="1" applyFill="1" applyBorder="1" applyAlignment="1" applyProtection="1">
      <alignment horizontal="center" vertical="center"/>
    </xf>
    <xf numFmtId="164" fontId="4" fillId="4" borderId="6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10" fillId="0" borderId="3" xfId="0" applyNumberFormat="1" applyFont="1" applyFill="1" applyBorder="1" applyAlignment="1" applyProtection="1">
      <alignment horizontal="center" vertical="center"/>
    </xf>
    <xf numFmtId="164" fontId="10" fillId="0" borderId="4" xfId="0" applyNumberFormat="1" applyFont="1" applyFill="1" applyBorder="1" applyAlignment="1" applyProtection="1">
      <alignment horizontal="center" vertical="center"/>
    </xf>
    <xf numFmtId="164" fontId="10" fillId="0" borderId="2" xfId="0" applyNumberFormat="1" applyFont="1" applyFill="1" applyBorder="1" applyAlignment="1" applyProtection="1">
      <alignment horizontal="center" vertical="center"/>
    </xf>
    <xf numFmtId="164" fontId="10" fillId="0" borderId="8" xfId="0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 vertical="center"/>
    </xf>
    <xf numFmtId="164" fontId="10" fillId="2" borderId="0" xfId="0" applyNumberFormat="1" applyFont="1" applyFill="1" applyAlignment="1" applyProtection="1">
      <alignment horizontal="center" vertical="center"/>
    </xf>
  </cellXfs>
  <cellStyles count="52">
    <cellStyle name="Followed Hyperlink" xfId="33" builtinId="9" hidden="1"/>
    <cellStyle name="Followed Hyperlink" xfId="25" builtinId="9" hidden="1"/>
    <cellStyle name="Followed Hyperlink" xfId="17" builtinId="9" hidden="1"/>
    <cellStyle name="Followed Hyperlink" xfId="7" builtinId="9" hidden="1"/>
    <cellStyle name="Followed Hyperlink" xfId="10" builtinId="9" hidden="1"/>
    <cellStyle name="Followed Hyperlink" xfId="12" builtinId="9" hidden="1"/>
    <cellStyle name="Followed Hyperlink" xfId="5" builtinId="9" hidden="1"/>
    <cellStyle name="Followed Hyperlink" xfId="4" builtinId="9" hidden="1"/>
    <cellStyle name="Followed Hyperlink" xfId="3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8" builtinId="9" hidden="1"/>
    <cellStyle name="Followed Hyperlink" xfId="13" builtinId="9" hidden="1"/>
    <cellStyle name="Followed Hyperlink" xfId="21" builtinId="9" hidden="1"/>
    <cellStyle name="Followed Hyperlink" xfId="29" builtinId="9" hidden="1"/>
    <cellStyle name="Followed Hyperlink" xfId="34" builtinId="9" hidden="1"/>
    <cellStyle name="Followed Hyperlink" xfId="45" builtinId="9" hidden="1"/>
    <cellStyle name="Followed Hyperlink" xfId="43" builtinId="9" hidden="1"/>
    <cellStyle name="Followed Hyperlink" xfId="41" builtinId="9" hidden="1"/>
    <cellStyle name="Followed Hyperlink" xfId="37" builtinId="9" hidden="1"/>
    <cellStyle name="Followed Hyperlink" xfId="35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7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1" builtinId="9" hidden="1"/>
    <cellStyle name="Followed Hyperlink" xfId="26" builtinId="9" hidden="1"/>
    <cellStyle name="Followed Hyperlink" xfId="20" builtinId="9" hidden="1"/>
    <cellStyle name="Followed Hyperlink" xfId="15" builtinId="9" hidden="1"/>
    <cellStyle name="Followed Hyperlink" xfId="39" builtinId="9" hidden="1"/>
    <cellStyle name="Followed Hyperlink" xfId="47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1" builtinId="9" hidden="1"/>
    <cellStyle name="Followed Hyperlink" xfId="49" builtinId="9" hidden="1"/>
    <cellStyle name="Followed Hyperlink" xfId="48" builtinId="9" hidden="1"/>
    <cellStyle name="Followed Hyperlink" xfId="40" builtinId="9" hidden="1"/>
    <cellStyle name="Followed Hyperlink" xfId="42" builtinId="9" hidden="1"/>
    <cellStyle name="Followed Hyperlink" xfId="38" builtinId="9" hidden="1"/>
    <cellStyle name="Followed Hyperlink" xfId="36" builtinId="9" hidden="1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B41"/>
  <sheetViews>
    <sheetView tabSelected="1" zoomScale="125" zoomScaleNormal="125" zoomScalePageLayoutView="125" workbookViewId="0">
      <selection activeCell="E16" sqref="E16"/>
    </sheetView>
  </sheetViews>
  <sheetFormatPr baseColWidth="10" defaultColWidth="9.1640625" defaultRowHeight="15" x14ac:dyDescent="0.2"/>
  <cols>
    <col min="1" max="1" width="0.83203125" style="3" customWidth="1"/>
    <col min="2" max="2" width="15.33203125" style="3" customWidth="1"/>
    <col min="3" max="3" width="25.33203125" style="3" customWidth="1"/>
    <col min="4" max="4" width="0.83203125" style="7" customWidth="1"/>
    <col min="5" max="5" width="11.6640625" style="3" customWidth="1"/>
    <col min="6" max="6" width="9.6640625" style="3" customWidth="1"/>
    <col min="7" max="7" width="11.5" style="3" customWidth="1"/>
    <col min="8" max="8" width="0.83203125" style="23" customWidth="1"/>
    <col min="9" max="9" width="23.6640625" style="23" customWidth="1"/>
    <col min="10" max="10" width="10.33203125" style="3" customWidth="1"/>
    <col min="11" max="11" width="8" style="3" customWidth="1"/>
    <col min="12" max="12" width="1" style="3" customWidth="1"/>
    <col min="13" max="16384" width="9.1640625" style="3"/>
  </cols>
  <sheetData>
    <row r="1" spans="1:28" ht="6.75" customHeight="1" x14ac:dyDescent="0.2">
      <c r="A1" s="5"/>
      <c r="B1" s="8"/>
      <c r="C1" s="8"/>
      <c r="D1" s="5"/>
      <c r="E1" s="8"/>
      <c r="F1" s="8"/>
      <c r="G1" s="8"/>
      <c r="H1" s="8"/>
      <c r="I1" s="8"/>
      <c r="J1" s="8"/>
      <c r="K1" s="8"/>
      <c r="L1" s="5"/>
    </row>
    <row r="2" spans="1:28" ht="12" customHeight="1" x14ac:dyDescent="0.2">
      <c r="A2" s="5"/>
      <c r="B2" s="113" t="s">
        <v>0</v>
      </c>
      <c r="C2" s="114"/>
      <c r="D2" s="16"/>
      <c r="E2" s="113" t="s">
        <v>1</v>
      </c>
      <c r="F2" s="119"/>
      <c r="G2" s="119"/>
      <c r="H2" s="16"/>
      <c r="I2" s="115" t="s">
        <v>2</v>
      </c>
      <c r="J2" s="116"/>
      <c r="K2" s="118"/>
      <c r="L2" s="25"/>
      <c r="N2" s="72" t="s">
        <v>3</v>
      </c>
    </row>
    <row r="3" spans="1:28" ht="12" customHeight="1" x14ac:dyDescent="0.2">
      <c r="A3" s="5"/>
      <c r="B3" s="60" t="s">
        <v>4</v>
      </c>
      <c r="C3" s="108" t="s">
        <v>5</v>
      </c>
      <c r="D3" s="16"/>
      <c r="E3" s="67"/>
      <c r="F3" s="67"/>
      <c r="G3" s="67"/>
      <c r="H3" s="16"/>
      <c r="I3" s="62"/>
      <c r="J3" s="46"/>
      <c r="K3" s="95"/>
      <c r="L3" s="27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8" s="1" customFormat="1" ht="12" customHeight="1" thickBot="1" x14ac:dyDescent="0.25">
      <c r="A4" s="6"/>
      <c r="B4" s="64" t="s">
        <v>6</v>
      </c>
      <c r="C4" s="105" t="s">
        <v>7</v>
      </c>
      <c r="D4" s="18"/>
      <c r="E4" s="78"/>
      <c r="F4" s="78"/>
      <c r="G4" s="78"/>
      <c r="H4" s="18"/>
      <c r="I4" s="62"/>
      <c r="J4" s="46"/>
      <c r="K4" s="46"/>
      <c r="L4" s="26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4"/>
    </row>
    <row r="5" spans="1:28" ht="12" customHeight="1" thickBot="1" x14ac:dyDescent="0.25">
      <c r="A5" s="5"/>
      <c r="B5" s="49" t="s">
        <v>8</v>
      </c>
      <c r="C5" s="77"/>
      <c r="D5" s="16"/>
      <c r="E5" s="120"/>
      <c r="F5" s="120"/>
      <c r="G5" s="79"/>
      <c r="H5" s="16"/>
      <c r="I5" s="37" t="s">
        <v>9</v>
      </c>
      <c r="J5" s="87">
        <f>G7*K5</f>
        <v>24459.146017916632</v>
      </c>
      <c r="K5" s="100">
        <v>0.4</v>
      </c>
      <c r="L5" s="25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2" customHeight="1" thickBot="1" x14ac:dyDescent="0.25">
      <c r="A6" s="5"/>
      <c r="B6" s="64" t="s">
        <v>10</v>
      </c>
      <c r="C6" s="107"/>
      <c r="D6" s="16"/>
      <c r="E6" s="67"/>
      <c r="F6" s="38"/>
      <c r="G6" s="80"/>
      <c r="H6" s="16"/>
      <c r="I6" s="46"/>
      <c r="J6" s="99"/>
      <c r="K6" s="46"/>
      <c r="L6" s="25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12" customHeight="1" thickBot="1" x14ac:dyDescent="0.25">
      <c r="A7" s="5"/>
      <c r="B7" s="64" t="s">
        <v>11</v>
      </c>
      <c r="C7" s="105"/>
      <c r="D7" s="16"/>
      <c r="E7" s="121" t="s">
        <v>12</v>
      </c>
      <c r="F7" s="121"/>
      <c r="G7" s="71">
        <f>C16*G34</f>
        <v>61147.865044791572</v>
      </c>
      <c r="H7" s="16"/>
      <c r="I7" s="46"/>
      <c r="J7" s="46"/>
      <c r="K7" s="46"/>
      <c r="L7" s="25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ht="12" customHeight="1" x14ac:dyDescent="0.2">
      <c r="A8" s="5"/>
      <c r="B8" s="64" t="s">
        <v>13</v>
      </c>
      <c r="C8" s="30"/>
      <c r="D8" s="16"/>
      <c r="E8" s="67"/>
      <c r="F8" s="67"/>
      <c r="G8" s="67"/>
      <c r="H8" s="16"/>
      <c r="I8" s="38" t="s">
        <v>14</v>
      </c>
      <c r="J8" s="70">
        <v>-1500</v>
      </c>
      <c r="K8" s="39"/>
      <c r="L8" s="25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2" customHeight="1" x14ac:dyDescent="0.2">
      <c r="A9" s="5"/>
      <c r="B9" s="4"/>
      <c r="C9" s="4"/>
      <c r="D9" s="16"/>
      <c r="E9" s="67"/>
      <c r="F9" s="67"/>
      <c r="G9" s="67"/>
      <c r="H9" s="16"/>
      <c r="I9" s="38" t="s">
        <v>15</v>
      </c>
      <c r="J9" s="70">
        <v>-200</v>
      </c>
      <c r="K9" s="39"/>
      <c r="L9" s="25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8" ht="12" customHeight="1" x14ac:dyDescent="0.2">
      <c r="A10" s="5"/>
      <c r="B10" s="64" t="s">
        <v>16</v>
      </c>
      <c r="C10" s="108" t="s">
        <v>5</v>
      </c>
      <c r="D10" s="16"/>
      <c r="E10" s="67"/>
      <c r="F10" s="67"/>
      <c r="G10" s="67"/>
      <c r="H10" s="16" t="s">
        <v>17</v>
      </c>
      <c r="I10" s="38" t="s">
        <v>18</v>
      </c>
      <c r="J10" s="40">
        <f>-(J26*K10)</f>
        <v>-3485.4283075531189</v>
      </c>
      <c r="K10" s="66">
        <v>0.06</v>
      </c>
      <c r="L10" s="25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8" ht="12" customHeight="1" x14ac:dyDescent="0.2">
      <c r="A11" s="5"/>
      <c r="B11" s="64" t="s">
        <v>19</v>
      </c>
      <c r="C11" s="106" t="s">
        <v>20</v>
      </c>
      <c r="D11" s="16"/>
      <c r="E11" s="67"/>
      <c r="F11" s="67"/>
      <c r="G11" s="67"/>
      <c r="H11" s="16"/>
      <c r="I11" s="38" t="s">
        <v>21</v>
      </c>
      <c r="J11" s="55">
        <v>-300</v>
      </c>
      <c r="K11" s="41"/>
      <c r="L11" s="25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</row>
    <row r="12" spans="1:28" ht="12" customHeight="1" x14ac:dyDescent="0.2">
      <c r="A12" s="5"/>
      <c r="B12" s="68"/>
      <c r="C12" s="69"/>
      <c r="D12" s="16"/>
      <c r="E12" s="115" t="s">
        <v>22</v>
      </c>
      <c r="F12" s="116"/>
      <c r="G12" s="117"/>
      <c r="H12" s="16"/>
      <c r="I12" s="38" t="s">
        <v>23</v>
      </c>
      <c r="J12" s="55">
        <v>-150</v>
      </c>
      <c r="K12" s="41"/>
      <c r="L12" s="25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28" ht="12" customHeight="1" x14ac:dyDescent="0.2">
      <c r="A13" s="5"/>
      <c r="B13" s="38" t="s">
        <v>24</v>
      </c>
      <c r="C13" s="31">
        <v>3600</v>
      </c>
      <c r="D13" s="16"/>
      <c r="E13" s="56" t="s">
        <v>25</v>
      </c>
      <c r="F13" s="56" t="s">
        <v>26</v>
      </c>
      <c r="G13" s="56" t="s">
        <v>27</v>
      </c>
      <c r="H13" s="16"/>
      <c r="I13" s="38" t="s">
        <v>28</v>
      </c>
      <c r="J13" s="55">
        <v>-1000</v>
      </c>
      <c r="K13" s="41"/>
      <c r="L13" s="25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</row>
    <row r="14" spans="1:28" ht="12" customHeight="1" x14ac:dyDescent="0.2">
      <c r="A14" s="5"/>
      <c r="B14" s="64" t="s">
        <v>29</v>
      </c>
      <c r="C14" s="32">
        <v>37500</v>
      </c>
      <c r="D14" s="16"/>
      <c r="E14" s="89">
        <v>60000</v>
      </c>
      <c r="F14" s="36">
        <v>902</v>
      </c>
      <c r="G14" s="92">
        <f t="shared" ref="G14:G23" si="0">IF(AND(E14&gt;0,F14&gt;0),E14/F14," ")</f>
        <v>66.518847006651882</v>
      </c>
      <c r="H14" s="16"/>
      <c r="I14" s="38" t="s">
        <v>30</v>
      </c>
      <c r="J14" s="40">
        <f>-(J26*K14)</f>
        <v>-1161.8094358510398</v>
      </c>
      <c r="K14" s="66">
        <v>0.02</v>
      </c>
      <c r="L14" s="25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28" ht="12" customHeight="1" x14ac:dyDescent="0.2">
      <c r="A15" s="5"/>
      <c r="B15" s="68"/>
      <c r="C15" s="69"/>
      <c r="D15" s="16"/>
      <c r="E15" s="90">
        <v>55000</v>
      </c>
      <c r="F15" s="36">
        <v>965</v>
      </c>
      <c r="G15" s="93">
        <f t="shared" si="0"/>
        <v>56.994818652849744</v>
      </c>
      <c r="H15" s="16"/>
      <c r="I15" s="38" t="s">
        <v>31</v>
      </c>
      <c r="J15" s="55">
        <v>-1000</v>
      </c>
      <c r="K15" s="29"/>
      <c r="L15" s="25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28" ht="12" customHeight="1" x14ac:dyDescent="0.2">
      <c r="A16" s="5"/>
      <c r="B16" s="49" t="s">
        <v>32</v>
      </c>
      <c r="C16" s="33">
        <v>950</v>
      </c>
      <c r="D16" s="16"/>
      <c r="E16" s="90">
        <v>60000</v>
      </c>
      <c r="F16" s="36">
        <v>900</v>
      </c>
      <c r="G16" s="93">
        <f t="shared" si="0"/>
        <v>66.666666666666671</v>
      </c>
      <c r="H16" s="16"/>
      <c r="I16" s="38" t="s">
        <v>33</v>
      </c>
      <c r="J16" s="40">
        <f>-(J26*K16)</f>
        <v>-580.90471792551989</v>
      </c>
      <c r="K16" s="66">
        <v>0.01</v>
      </c>
      <c r="L16" s="12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 spans="1:28" ht="12" customHeight="1" x14ac:dyDescent="0.2">
      <c r="A17" s="5"/>
      <c r="B17" s="68"/>
      <c r="C17" s="69"/>
      <c r="D17" s="16"/>
      <c r="E17" s="90">
        <v>50000</v>
      </c>
      <c r="F17" s="36">
        <v>870</v>
      </c>
      <c r="G17" s="93">
        <f t="shared" si="0"/>
        <v>57.47126436781609</v>
      </c>
      <c r="H17" s="16"/>
      <c r="I17" s="38" t="s">
        <v>34</v>
      </c>
      <c r="J17" s="61">
        <v>0</v>
      </c>
      <c r="K17" s="41"/>
      <c r="L17" s="12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</row>
    <row r="18" spans="1:28" ht="12" customHeight="1" x14ac:dyDescent="0.2">
      <c r="A18" s="5"/>
      <c r="B18" s="38" t="s">
        <v>35</v>
      </c>
      <c r="C18" s="28">
        <v>74900</v>
      </c>
      <c r="D18" s="16"/>
      <c r="E18" s="90">
        <v>70000</v>
      </c>
      <c r="F18" s="36">
        <v>950</v>
      </c>
      <c r="G18" s="93">
        <f t="shared" si="0"/>
        <v>73.684210526315795</v>
      </c>
      <c r="H18" s="16"/>
      <c r="I18" s="38" t="s">
        <v>36</v>
      </c>
      <c r="J18" s="40">
        <f>SUM(J8:J17)</f>
        <v>-9378.1424613296786</v>
      </c>
      <c r="K18" s="42"/>
      <c r="L18" s="12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ht="12" customHeight="1" x14ac:dyDescent="0.2">
      <c r="A19" s="5"/>
      <c r="B19" s="38" t="s">
        <v>37</v>
      </c>
      <c r="C19" s="28"/>
      <c r="D19" s="16"/>
      <c r="E19" s="90">
        <v>60000</v>
      </c>
      <c r="F19" s="36">
        <v>930</v>
      </c>
      <c r="G19" s="93">
        <f t="shared" si="0"/>
        <v>64.516129032258064</v>
      </c>
      <c r="H19" s="16"/>
      <c r="I19" s="46"/>
      <c r="J19" s="46"/>
      <c r="K19" s="46"/>
      <c r="L19" s="12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</row>
    <row r="20" spans="1:28" ht="12" customHeight="1" x14ac:dyDescent="0.2">
      <c r="A20" s="5"/>
      <c r="B20" s="38" t="s">
        <v>38</v>
      </c>
      <c r="C20" s="28"/>
      <c r="D20" s="16"/>
      <c r="E20" s="90">
        <v>55000</v>
      </c>
      <c r="F20" s="36">
        <v>938</v>
      </c>
      <c r="G20" s="93">
        <f t="shared" si="0"/>
        <v>58.63539445628998</v>
      </c>
      <c r="H20" s="16"/>
      <c r="I20" s="43" t="s">
        <v>39</v>
      </c>
      <c r="J20" s="44">
        <f>SUM(J18+-J5)</f>
        <v>-33837.288479246308</v>
      </c>
      <c r="K20" s="63">
        <f>-(J20/J26)</f>
        <v>0.58249291897788857</v>
      </c>
      <c r="L20" s="12"/>
      <c r="M20" s="10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</row>
    <row r="21" spans="1:28" ht="12" customHeight="1" x14ac:dyDescent="0.2">
      <c r="A21" s="5"/>
      <c r="B21" s="38" t="s">
        <v>40</v>
      </c>
      <c r="C21" s="34">
        <v>79560</v>
      </c>
      <c r="D21" s="16"/>
      <c r="E21" s="90">
        <v>60000</v>
      </c>
      <c r="F21" s="36">
        <v>900</v>
      </c>
      <c r="G21" s="93">
        <f t="shared" si="0"/>
        <v>66.666666666666671</v>
      </c>
      <c r="H21" s="16"/>
      <c r="I21" s="46"/>
      <c r="J21" s="46"/>
      <c r="K21" s="46"/>
      <c r="L21" s="12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 ht="12" customHeight="1" x14ac:dyDescent="0.2">
      <c r="A22" s="5"/>
      <c r="B22" s="38" t="s">
        <v>41</v>
      </c>
      <c r="C22" s="28"/>
      <c r="D22" s="16"/>
      <c r="E22" s="90">
        <v>50000</v>
      </c>
      <c r="F22" s="36">
        <v>850</v>
      </c>
      <c r="G22" s="93">
        <f t="shared" si="0"/>
        <v>58.823529411764703</v>
      </c>
      <c r="H22" s="16"/>
      <c r="I22" s="65"/>
      <c r="J22" s="47"/>
      <c r="K22" s="97"/>
      <c r="L22" s="12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</row>
    <row r="23" spans="1:28" ht="12" customHeight="1" x14ac:dyDescent="0.2">
      <c r="A23" s="5"/>
      <c r="B23" s="38" t="s">
        <v>42</v>
      </c>
      <c r="C23" s="28"/>
      <c r="D23" s="16"/>
      <c r="E23" s="91">
        <v>70000</v>
      </c>
      <c r="F23" s="88">
        <v>950</v>
      </c>
      <c r="G23" s="94">
        <f t="shared" si="0"/>
        <v>73.684210526315795</v>
      </c>
      <c r="H23" s="16"/>
      <c r="I23" s="62"/>
      <c r="J23" s="46"/>
      <c r="K23" s="98"/>
      <c r="L23" s="12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</row>
    <row r="24" spans="1:28" ht="12" customHeight="1" x14ac:dyDescent="0.2">
      <c r="A24" s="5"/>
      <c r="B24" s="38" t="s">
        <v>43</v>
      </c>
      <c r="C24" s="28"/>
      <c r="D24" s="16"/>
      <c r="E24" s="45"/>
      <c r="F24" s="45"/>
      <c r="G24" s="45"/>
      <c r="H24" s="16"/>
      <c r="I24" s="96"/>
      <c r="J24" s="96"/>
      <c r="K24" s="96"/>
      <c r="L24" s="12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</row>
    <row r="25" spans="1:28" ht="12" customHeight="1" thickBot="1" x14ac:dyDescent="0.25">
      <c r="A25" s="5"/>
      <c r="B25" s="38" t="s">
        <v>60</v>
      </c>
      <c r="C25" s="34"/>
      <c r="D25" s="16"/>
      <c r="E25" s="45"/>
      <c r="F25" s="45"/>
      <c r="G25" s="45"/>
      <c r="H25" s="16"/>
      <c r="I25" s="96"/>
      <c r="J25" s="96"/>
      <c r="K25" s="96"/>
      <c r="L25" s="12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</row>
    <row r="26" spans="1:28" ht="12" customHeight="1" thickBot="1" x14ac:dyDescent="0.25">
      <c r="A26" s="5"/>
      <c r="B26" s="62"/>
      <c r="C26" s="34"/>
      <c r="D26" s="16"/>
      <c r="E26" s="45"/>
      <c r="F26" s="45"/>
      <c r="G26" s="45"/>
      <c r="H26" s="16"/>
      <c r="I26" s="48" t="s">
        <v>44</v>
      </c>
      <c r="J26" s="86">
        <f>G7*K26</f>
        <v>58090.471792551987</v>
      </c>
      <c r="K26" s="101">
        <v>0.95</v>
      </c>
      <c r="L26" s="12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</row>
    <row r="27" spans="1:28" ht="12" customHeight="1" x14ac:dyDescent="0.2">
      <c r="A27" s="5"/>
      <c r="B27" s="4"/>
      <c r="C27" s="102"/>
      <c r="D27" s="16"/>
      <c r="E27" s="45"/>
      <c r="F27" s="45"/>
      <c r="G27" s="45"/>
      <c r="H27" s="16"/>
      <c r="I27" s="67"/>
      <c r="J27" s="67"/>
      <c r="K27" s="67"/>
      <c r="L27" s="12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1:28" ht="12" customHeight="1" x14ac:dyDescent="0.2">
      <c r="A28" s="5"/>
      <c r="B28" s="38" t="s">
        <v>45</v>
      </c>
      <c r="C28" s="77">
        <v>2004</v>
      </c>
      <c r="D28" s="16"/>
      <c r="E28" s="45"/>
      <c r="F28" s="45"/>
      <c r="G28" s="45"/>
      <c r="H28" s="16"/>
      <c r="I28" s="67"/>
      <c r="J28" s="67"/>
      <c r="K28" s="67"/>
      <c r="L28" s="12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 ht="12" customHeight="1" x14ac:dyDescent="0.2">
      <c r="A29" s="5"/>
      <c r="B29" s="38" t="s">
        <v>46</v>
      </c>
      <c r="C29" s="77"/>
      <c r="D29" s="16"/>
      <c r="E29" s="45"/>
      <c r="F29" s="45"/>
      <c r="G29" s="45"/>
      <c r="H29" s="16"/>
      <c r="I29" s="67"/>
      <c r="J29" s="67"/>
      <c r="K29" s="67"/>
      <c r="L29" s="12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8" s="4" customFormat="1" ht="12" customHeight="1" x14ac:dyDescent="0.2">
      <c r="A30" s="5"/>
      <c r="B30" s="38" t="s">
        <v>47</v>
      </c>
      <c r="C30" s="77" t="s">
        <v>48</v>
      </c>
      <c r="D30" s="16"/>
      <c r="E30" s="81"/>
      <c r="F30" s="82"/>
      <c r="G30" s="35" t="str">
        <f t="shared" ref="G30:G32" si="1">IF(AND(E30&gt;0,F30&gt;0),E30/F30," ")</f>
        <v xml:space="preserve"> </v>
      </c>
      <c r="H30" s="16"/>
      <c r="I30" s="67"/>
      <c r="J30" s="67"/>
      <c r="K30" s="67"/>
      <c r="L30" s="12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</row>
    <row r="31" spans="1:28" s="4" customFormat="1" ht="12" customHeight="1" x14ac:dyDescent="0.2">
      <c r="A31" s="5"/>
      <c r="B31" s="38" t="s">
        <v>49</v>
      </c>
      <c r="C31" s="104" t="s">
        <v>50</v>
      </c>
      <c r="D31" s="16"/>
      <c r="E31" s="81"/>
      <c r="F31" s="82"/>
      <c r="G31" s="35"/>
      <c r="H31" s="16"/>
      <c r="I31" s="46"/>
      <c r="J31" s="46"/>
      <c r="K31" s="46"/>
      <c r="L31" s="12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</row>
    <row r="32" spans="1:28" s="4" customFormat="1" ht="12" customHeight="1" x14ac:dyDescent="0.2">
      <c r="A32" s="5"/>
      <c r="B32" s="69"/>
      <c r="C32" s="103"/>
      <c r="D32" s="16"/>
      <c r="E32" s="83"/>
      <c r="F32" s="84"/>
      <c r="G32" s="75" t="str">
        <f t="shared" si="1"/>
        <v xml:space="preserve"> </v>
      </c>
      <c r="H32" s="16"/>
      <c r="I32" s="50" t="s">
        <v>51</v>
      </c>
      <c r="J32" s="51">
        <f>J26+J20</f>
        <v>24253.183313305679</v>
      </c>
      <c r="K32" s="52">
        <f>J32/J26</f>
        <v>0.41750708102211137</v>
      </c>
      <c r="L32" s="12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</row>
    <row r="33" spans="1:28" s="4" customFormat="1" ht="12" customHeight="1" x14ac:dyDescent="0.2">
      <c r="A33" s="5"/>
      <c r="B33" s="49" t="s">
        <v>52</v>
      </c>
      <c r="C33" s="76">
        <v>41953</v>
      </c>
      <c r="D33" s="16"/>
      <c r="E33" s="56" t="s">
        <v>53</v>
      </c>
      <c r="F33" s="56" t="s">
        <v>54</v>
      </c>
      <c r="G33" s="56" t="s">
        <v>55</v>
      </c>
      <c r="H33" s="16"/>
      <c r="I33" s="53" t="s">
        <v>56</v>
      </c>
      <c r="J33" s="85"/>
      <c r="K33" s="54">
        <f>J32/-J20</f>
        <v>0.71675906679641532</v>
      </c>
      <c r="L33" s="12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</row>
    <row r="34" spans="1:28" s="4" customFormat="1" ht="13.5" customHeight="1" x14ac:dyDescent="0.2">
      <c r="A34" s="5"/>
      <c r="B34" s="38" t="s">
        <v>57</v>
      </c>
      <c r="C34" s="77" t="s">
        <v>58</v>
      </c>
      <c r="D34" s="16"/>
      <c r="E34" s="57">
        <f>SUM(F14:F23)/F34</f>
        <v>915.5</v>
      </c>
      <c r="F34" s="58">
        <f>COUNTIF(G14:G23,"&gt; 0")</f>
        <v>10</v>
      </c>
      <c r="G34" s="59">
        <f>SUM(G14:G23)/F34</f>
        <v>64.366173731359552</v>
      </c>
      <c r="H34" s="16"/>
      <c r="I34" s="110" t="s">
        <v>59</v>
      </c>
      <c r="J34" s="111"/>
      <c r="K34" s="112"/>
      <c r="L34" s="12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</row>
    <row r="35" spans="1:28" s="4" customFormat="1" ht="6.75" customHeight="1" x14ac:dyDescent="0.2">
      <c r="A35" s="5"/>
      <c r="B35" s="24"/>
      <c r="C35" s="16"/>
      <c r="D35" s="16"/>
      <c r="E35" s="16"/>
      <c r="F35" s="16"/>
      <c r="G35" s="16"/>
      <c r="H35" s="16"/>
      <c r="I35" s="16"/>
      <c r="J35" s="16"/>
      <c r="K35" s="16"/>
      <c r="L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8" s="4" customFormat="1" x14ac:dyDescent="0.2">
      <c r="B36" s="11"/>
      <c r="C36" s="17"/>
      <c r="D36" s="20"/>
      <c r="E36" s="109"/>
      <c r="F36" s="9"/>
      <c r="G36" s="9" t="s">
        <v>61</v>
      </c>
      <c r="H36" s="20"/>
      <c r="I36" s="20"/>
      <c r="J36" s="19"/>
      <c r="K36" s="19"/>
      <c r="L36" s="1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8" s="4" customFormat="1" x14ac:dyDescent="0.2">
      <c r="B37" s="11"/>
      <c r="C37" s="17"/>
      <c r="D37" s="20"/>
      <c r="E37" s="3"/>
      <c r="F37" s="3"/>
      <c r="G37" s="3"/>
      <c r="H37" s="20"/>
      <c r="I37" s="20"/>
      <c r="J37" s="19"/>
      <c r="K37" s="19"/>
      <c r="L37" s="1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8" x14ac:dyDescent="0.2">
      <c r="B38" s="11"/>
      <c r="C38" s="17"/>
      <c r="D38" s="20"/>
      <c r="H38" s="21"/>
      <c r="I38" s="21"/>
      <c r="J38" s="17"/>
      <c r="K38" s="17"/>
      <c r="L38" s="9"/>
    </row>
    <row r="39" spans="1:28" x14ac:dyDescent="0.2">
      <c r="B39" s="15"/>
      <c r="C39" s="9"/>
      <c r="D39" s="14"/>
      <c r="H39" s="22"/>
      <c r="I39" s="22"/>
      <c r="J39" s="9"/>
      <c r="K39" s="9"/>
      <c r="L39" s="9"/>
    </row>
    <row r="40" spans="1:28" x14ac:dyDescent="0.2">
      <c r="B40" s="15"/>
      <c r="C40" s="9"/>
      <c r="D40" s="14"/>
      <c r="H40" s="22"/>
      <c r="I40" s="22"/>
      <c r="J40" s="9"/>
      <c r="K40" s="9"/>
      <c r="L40" s="9"/>
    </row>
    <row r="41" spans="1:28" x14ac:dyDescent="0.2">
      <c r="B41" s="2"/>
    </row>
  </sheetData>
  <sheetProtection algorithmName="SHA-512" hashValue="kZTPPduVxsmF0L7naNU4yLBj5b6U8n/H6U4899Mghphaf9mUeIYLej+0IM1DE+TRIXSxhl6Zf3wkKWTXxYrIlA==" saltValue="uGefq8Uq2dMPFONwPmJbHQ==" spinCount="100000" sheet="1" objects="1" scenarios="1"/>
  <protectedRanges>
    <protectedRange sqref="B3 I5 I2 E7 E5" name="Range1"/>
  </protectedRanges>
  <mergeCells count="7">
    <mergeCell ref="I34:K34"/>
    <mergeCell ref="B2:C2"/>
    <mergeCell ref="E12:G12"/>
    <mergeCell ref="I2:K2"/>
    <mergeCell ref="E2:G2"/>
    <mergeCell ref="E5:F5"/>
    <mergeCell ref="E7:F7"/>
  </mergeCells>
  <dataValidations count="1">
    <dataValidation type="list" allowBlank="1" showInputMessage="1" showErrorMessage="1" sqref="C4">
      <formula1>"Deed Sale, Deed Auction, Lien Sale"</formula1>
    </dataValidation>
  </dataValidations>
  <printOptions horizontalCentered="1" verticalCentered="1" gridLines="1"/>
  <pageMargins left="0.2" right="0.2" top="0.2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Ashton</dc:creator>
  <cp:keywords/>
  <dc:description/>
  <cp:lastModifiedBy>Microsoft Office User</cp:lastModifiedBy>
  <cp:revision/>
  <dcterms:created xsi:type="dcterms:W3CDTF">2009-10-18T20:29:46Z</dcterms:created>
  <dcterms:modified xsi:type="dcterms:W3CDTF">2016-01-14T18:37:12Z</dcterms:modified>
</cp:coreProperties>
</file>